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목차" sheetId="67" r:id="rId1"/>
    <sheet name="기본요금" sheetId="76" r:id="rId2"/>
    <sheet name="이서상리" sheetId="20" state="hidden" r:id="rId3"/>
    <sheet name="이서애통리구암" sheetId="86" state="hidden" r:id="rId4"/>
    <sheet name="이서애통리원마다리" sheetId="23" state="hidden" r:id="rId5"/>
    <sheet name="이서모산용지" sheetId="24" state="hidden" r:id="rId6"/>
    <sheet name="79 금산사" sheetId="25" r:id="rId7"/>
    <sheet name="684 644 금구.원평" sheetId="36" r:id="rId8"/>
    <sheet name="752 상관관촌" sheetId="37" r:id="rId9"/>
    <sheet name="947 상하보 상운암" sheetId="85" r:id="rId10"/>
    <sheet name="974 동적골구이하운암" sheetId="46" r:id="rId11"/>
    <sheet name="375 삼례쌍정" sheetId="49" r:id="rId12"/>
    <sheet name="봉동양야리(완주군청)" sheetId="74" state="hidden" r:id="rId13"/>
    <sheet name="410 춘강" sheetId="87" r:id="rId14"/>
    <sheet name="430 백구용지" sheetId="88" r:id="rId15"/>
    <sheet name="872 장승리" sheetId="91" r:id="rId16"/>
    <sheet name="원본" sheetId="92" state="hidden" r:id="rId17"/>
    <sheet name="Sheet1" sheetId="93" r:id="rId18"/>
  </sheets>
  <externalReferences>
    <externalReference r:id="rId19"/>
  </externalReferences>
  <definedNames>
    <definedName name="_xlnm.Print_Area" localSheetId="11">'375 삼례쌍정'!$A$2:$AQ$12</definedName>
    <definedName name="_xlnm.Print_Area" localSheetId="13">'410 춘강'!$A$1:$AQ$14</definedName>
    <definedName name="_xlnm.Print_Area" localSheetId="14">'430 백구용지'!$A$1:$AQ$24</definedName>
    <definedName name="_xlnm.Print_Area" localSheetId="7">'684 644 금구.원평'!$A$2:$AQ$30</definedName>
    <definedName name="_xlnm.Print_Area" localSheetId="8">'752 상관관촌'!$A$1:$AQ$32</definedName>
    <definedName name="_xlnm.Print_Area" localSheetId="6">'79 금산사'!$A$2:$AQ$12</definedName>
    <definedName name="_xlnm.Print_Area" localSheetId="9">'947 상하보 상운암'!$A$2:$AE$30</definedName>
    <definedName name="_xlnm.Print_Area" localSheetId="10">'974 동적골구이하운암'!$A$1:$AW$48</definedName>
    <definedName name="_xlnm.Print_Area" localSheetId="0">목차!$A$1:$C$15</definedName>
    <definedName name="_xlnm.Print_Area" localSheetId="5">이서모산용지!$A$1:$AQ$26</definedName>
    <definedName name="_xlnm.Print_Area" localSheetId="2">이서상리!$A$1:$AQ$18</definedName>
    <definedName name="_xlnm.Print_Area" localSheetId="3">이서애통리구암!$A$1:$AQ$23</definedName>
    <definedName name="_xlnm.Print_Area" localSheetId="4">이서애통리원마다리!$A$1:$AQ$26</definedName>
    <definedName name="_xlnm.Print_Titles" localSheetId="0">목차!$2:$2</definedName>
  </definedNames>
  <calcPr calcId="152511"/>
</workbook>
</file>

<file path=xl/calcChain.xml><?xml version="1.0" encoding="utf-8"?>
<calcChain xmlns="http://schemas.openxmlformats.org/spreadsheetml/2006/main">
  <c r="L28" i="36" l="1"/>
  <c r="F48" i="46"/>
  <c r="H48" i="46"/>
  <c r="B8" i="46"/>
  <c r="M1" i="74"/>
  <c r="F1" i="74"/>
  <c r="R13" i="88"/>
  <c r="J5" i="20"/>
  <c r="L5" i="20" s="1"/>
  <c r="N5" i="20" s="1"/>
  <c r="P5" i="20" s="1"/>
  <c r="AV47" i="92" l="1"/>
  <c r="AT45" i="92"/>
  <c r="AR43" i="92"/>
  <c r="AP41" i="92"/>
  <c r="AN39" i="92"/>
  <c r="AL37" i="92"/>
  <c r="AJ35" i="92"/>
  <c r="AH33" i="92"/>
  <c r="AF31" i="92"/>
  <c r="AD29" i="92"/>
  <c r="AB27" i="92"/>
  <c r="Z25" i="92"/>
  <c r="X23" i="92"/>
  <c r="V21" i="92"/>
  <c r="T19" i="92"/>
  <c r="R17" i="92"/>
  <c r="P15" i="92"/>
  <c r="N13" i="92"/>
  <c r="L11" i="92"/>
  <c r="J9" i="92"/>
  <c r="H7" i="92"/>
  <c r="F5" i="92"/>
  <c r="AV43" i="92"/>
  <c r="AT41" i="92"/>
  <c r="AR39" i="92"/>
  <c r="AP37" i="92"/>
  <c r="AN35" i="92"/>
  <c r="AL33" i="92"/>
  <c r="AJ31" i="92"/>
  <c r="C31" i="92"/>
  <c r="AH29" i="92"/>
  <c r="C29" i="92"/>
  <c r="AF27" i="92"/>
  <c r="AH27" i="92" s="1"/>
  <c r="C27" i="92"/>
  <c r="AD25" i="92"/>
  <c r="AF25" i="92" s="1"/>
  <c r="C25" i="92"/>
  <c r="AB23" i="92"/>
  <c r="AD23" i="92" s="1"/>
  <c r="AF23" i="92" s="1"/>
  <c r="C23" i="92"/>
  <c r="Z21" i="92"/>
  <c r="C21" i="92"/>
  <c r="X19" i="92"/>
  <c r="C19" i="92"/>
  <c r="V17" i="92"/>
  <c r="X17" i="92" s="1"/>
  <c r="C17" i="92"/>
  <c r="T15" i="92"/>
  <c r="C15" i="92"/>
  <c r="R13" i="92"/>
  <c r="T13" i="92" s="1"/>
  <c r="C13" i="92"/>
  <c r="P11" i="92"/>
  <c r="R11" i="92" s="1"/>
  <c r="L18" i="92" s="1"/>
  <c r="M17" i="92" s="1"/>
  <c r="C11" i="92"/>
  <c r="N9" i="92"/>
  <c r="C9" i="92"/>
  <c r="L7" i="92"/>
  <c r="C7" i="92"/>
  <c r="J5" i="92"/>
  <c r="C5" i="92"/>
  <c r="H4" i="92"/>
  <c r="J4" i="92" s="1"/>
  <c r="L4" i="92" s="1"/>
  <c r="N4" i="92" s="1"/>
  <c r="P4" i="92" s="1"/>
  <c r="R4" i="92" s="1"/>
  <c r="T4" i="92" s="1"/>
  <c r="V4" i="92" s="1"/>
  <c r="X4" i="92" s="1"/>
  <c r="Z4" i="92" s="1"/>
  <c r="AB4" i="92" s="1"/>
  <c r="AD4" i="92" s="1"/>
  <c r="AF4" i="92" s="1"/>
  <c r="AH4" i="92" s="1"/>
  <c r="AJ4" i="92" s="1"/>
  <c r="AL4" i="92" s="1"/>
  <c r="AN4" i="92" s="1"/>
  <c r="AP4" i="92" s="1"/>
  <c r="AR4" i="92" s="1"/>
  <c r="AT4" i="92" s="1"/>
  <c r="AV4" i="92" s="1"/>
  <c r="X1" i="92"/>
  <c r="S1" i="92"/>
  <c r="P1" i="92"/>
  <c r="D16" i="92" s="1"/>
  <c r="I1" i="92"/>
  <c r="A37" i="91"/>
  <c r="A35" i="91"/>
  <c r="A33" i="91"/>
  <c r="A31" i="91"/>
  <c r="A29" i="91"/>
  <c r="A27" i="91"/>
  <c r="A25" i="91"/>
  <c r="A23" i="91"/>
  <c r="A21" i="91"/>
  <c r="A19" i="91"/>
  <c r="A17" i="91"/>
  <c r="A15" i="91"/>
  <c r="A13" i="91"/>
  <c r="A11" i="91"/>
  <c r="A9" i="91"/>
  <c r="A7" i="91"/>
  <c r="A5" i="91"/>
  <c r="A47" i="46"/>
  <c r="AV43" i="46"/>
  <c r="AT41" i="46"/>
  <c r="AR39" i="46"/>
  <c r="AP37" i="46"/>
  <c r="AN35" i="46"/>
  <c r="AP35" i="46" s="1"/>
  <c r="AL33" i="46"/>
  <c r="AJ31" i="46"/>
  <c r="AL31" i="46" s="1"/>
  <c r="AH29" i="46"/>
  <c r="AJ29" i="46" s="1"/>
  <c r="AF27" i="46"/>
  <c r="AD25" i="46"/>
  <c r="AD23" i="46"/>
  <c r="AB23" i="46"/>
  <c r="Z21" i="46"/>
  <c r="AB21" i="46" s="1"/>
  <c r="Z19" i="46"/>
  <c r="AB19" i="46" s="1"/>
  <c r="X19" i="46"/>
  <c r="V17" i="46"/>
  <c r="X17" i="46" s="1"/>
  <c r="Z17" i="46" s="1"/>
  <c r="V15" i="46"/>
  <c r="T15" i="46"/>
  <c r="R13" i="46"/>
  <c r="P11" i="46"/>
  <c r="R11" i="46" s="1"/>
  <c r="N9" i="46"/>
  <c r="P9" i="46" s="1"/>
  <c r="L7" i="46"/>
  <c r="J5" i="46"/>
  <c r="H4" i="46"/>
  <c r="J4" i="46" s="1"/>
  <c r="L4" i="46" s="1"/>
  <c r="N4" i="46" s="1"/>
  <c r="P4" i="46" s="1"/>
  <c r="R4" i="46" s="1"/>
  <c r="T4" i="46" s="1"/>
  <c r="V4" i="46" s="1"/>
  <c r="X4" i="46" s="1"/>
  <c r="Z4" i="46" s="1"/>
  <c r="AB4" i="46" s="1"/>
  <c r="AD4" i="46" s="1"/>
  <c r="AF4" i="46" s="1"/>
  <c r="AH4" i="46" s="1"/>
  <c r="AJ4" i="46" s="1"/>
  <c r="AL4" i="46" s="1"/>
  <c r="AN4" i="46" s="1"/>
  <c r="AP4" i="46" s="1"/>
  <c r="AR4" i="46" s="1"/>
  <c r="AT4" i="46" s="1"/>
  <c r="AV4" i="46" s="1"/>
  <c r="X1" i="46"/>
  <c r="S1" i="46"/>
  <c r="P1" i="46"/>
  <c r="I1" i="46"/>
  <c r="AR39" i="91"/>
  <c r="AT39" i="91" s="1"/>
  <c r="A47" i="91"/>
  <c r="AV43" i="91"/>
  <c r="AT41" i="91"/>
  <c r="AV41" i="91" s="1"/>
  <c r="AP37" i="91"/>
  <c r="AR37" i="91" s="1"/>
  <c r="AN35" i="91"/>
  <c r="AP35" i="91" s="1"/>
  <c r="AR35" i="91" s="1"/>
  <c r="AT35" i="91" s="1"/>
  <c r="AV35" i="91" s="1"/>
  <c r="AL33" i="91"/>
  <c r="AJ31" i="91"/>
  <c r="AL31" i="91" s="1"/>
  <c r="AH29" i="91"/>
  <c r="AF27" i="91"/>
  <c r="AD25" i="91"/>
  <c r="AB23" i="91"/>
  <c r="AD23" i="91" s="1"/>
  <c r="Z21" i="91"/>
  <c r="X19" i="91"/>
  <c r="V17" i="91"/>
  <c r="T15" i="91"/>
  <c r="V15" i="91" s="1"/>
  <c r="R13" i="91"/>
  <c r="T13" i="91" s="1"/>
  <c r="P11" i="91"/>
  <c r="N9" i="91"/>
  <c r="P9" i="91" s="1"/>
  <c r="L7" i="91"/>
  <c r="J5" i="91"/>
  <c r="L5" i="91" s="1"/>
  <c r="N5" i="91" s="1"/>
  <c r="H4" i="91"/>
  <c r="J4" i="91" s="1"/>
  <c r="L4" i="91" s="1"/>
  <c r="N4" i="91" s="1"/>
  <c r="P4" i="91" s="1"/>
  <c r="R4" i="91" s="1"/>
  <c r="T4" i="91" s="1"/>
  <c r="V4" i="91" s="1"/>
  <c r="X4" i="91" s="1"/>
  <c r="Z4" i="91" s="1"/>
  <c r="AB4" i="91" s="1"/>
  <c r="AD4" i="91" s="1"/>
  <c r="AF4" i="91" s="1"/>
  <c r="AH4" i="91" s="1"/>
  <c r="AJ4" i="91" s="1"/>
  <c r="AL4" i="91" s="1"/>
  <c r="AN4" i="91" s="1"/>
  <c r="AP4" i="91" s="1"/>
  <c r="AR4" i="91" s="1"/>
  <c r="AT4" i="91" s="1"/>
  <c r="AV4" i="91" s="1"/>
  <c r="X1" i="91"/>
  <c r="S1" i="91"/>
  <c r="P1" i="91"/>
  <c r="I1" i="91"/>
  <c r="X1" i="85"/>
  <c r="I1" i="85"/>
  <c r="X1" i="88"/>
  <c r="I1" i="88"/>
  <c r="I1" i="87"/>
  <c r="I2" i="86"/>
  <c r="F10" i="46" l="1"/>
  <c r="G9" i="46" s="1"/>
  <c r="N18" i="46"/>
  <c r="O17" i="46" s="1"/>
  <c r="H12" i="46"/>
  <c r="I11" i="46" s="1"/>
  <c r="B30" i="91"/>
  <c r="C29" i="91" s="1"/>
  <c r="R20" i="92"/>
  <c r="S19" i="92" s="1"/>
  <c r="E5" i="92"/>
  <c r="E7" i="92"/>
  <c r="E9" i="92"/>
  <c r="E11" i="92"/>
  <c r="P20" i="92"/>
  <c r="Q19" i="92" s="1"/>
  <c r="B34" i="91"/>
  <c r="C5" i="91"/>
  <c r="E5" i="91" s="1"/>
  <c r="C9" i="91"/>
  <c r="C13" i="91"/>
  <c r="E13" i="91" s="1"/>
  <c r="C17" i="91"/>
  <c r="C21" i="91"/>
  <c r="E21" i="91" s="1"/>
  <c r="C25" i="91"/>
  <c r="E25" i="91" s="1"/>
  <c r="C7" i="91"/>
  <c r="C15" i="91"/>
  <c r="E15" i="91" s="1"/>
  <c r="C23" i="91"/>
  <c r="E23" i="91" s="1"/>
  <c r="C11" i="91"/>
  <c r="E11" i="91" s="1"/>
  <c r="C19" i="91"/>
  <c r="E19" i="91" s="1"/>
  <c r="C27" i="46"/>
  <c r="E27" i="46" s="1"/>
  <c r="C23" i="46"/>
  <c r="E23" i="46" s="1"/>
  <c r="C19" i="46"/>
  <c r="E19" i="46" s="1"/>
  <c r="C15" i="46"/>
  <c r="E15" i="46" s="1"/>
  <c r="C11" i="46"/>
  <c r="E11" i="46" s="1"/>
  <c r="C7" i="46"/>
  <c r="E7" i="46" s="1"/>
  <c r="C31" i="46"/>
  <c r="C29" i="46"/>
  <c r="E29" i="46" s="1"/>
  <c r="C21" i="46"/>
  <c r="E21" i="46" s="1"/>
  <c r="C13" i="46"/>
  <c r="C5" i="46"/>
  <c r="E5" i="46" s="1"/>
  <c r="C25" i="46"/>
  <c r="E25" i="46" s="1"/>
  <c r="C17" i="46"/>
  <c r="E17" i="46" s="1"/>
  <c r="C9" i="46"/>
  <c r="E9" i="46" s="1"/>
  <c r="R20" i="46"/>
  <c r="S19" i="46" s="1"/>
  <c r="T13" i="46"/>
  <c r="V13" i="46" s="1"/>
  <c r="P20" i="46"/>
  <c r="Q19" i="46" s="1"/>
  <c r="F10" i="92"/>
  <c r="G9" i="92" s="1"/>
  <c r="H12" i="92"/>
  <c r="I11" i="92" s="1"/>
  <c r="J14" i="92"/>
  <c r="K13" i="92" s="1"/>
  <c r="L16" i="92"/>
  <c r="M15" i="92" s="1"/>
  <c r="E13" i="92"/>
  <c r="E15" i="92"/>
  <c r="E17" i="92"/>
  <c r="E19" i="92"/>
  <c r="E21" i="92"/>
  <c r="B32" i="91"/>
  <c r="C31" i="91" s="1"/>
  <c r="B28" i="91"/>
  <c r="C27" i="91" s="1"/>
  <c r="E27" i="91" s="1"/>
  <c r="L5" i="92"/>
  <c r="F12" i="92" s="1"/>
  <c r="G11" i="92" s="1"/>
  <c r="N20" i="92"/>
  <c r="O19" i="92" s="1"/>
  <c r="V13" i="92"/>
  <c r="R24" i="92"/>
  <c r="S23" i="92" s="1"/>
  <c r="Z17" i="92"/>
  <c r="E27" i="92"/>
  <c r="E25" i="92"/>
  <c r="AB21" i="92"/>
  <c r="V26" i="92"/>
  <c r="W25" i="92" s="1"/>
  <c r="AB34" i="92"/>
  <c r="AC33" i="92" s="1"/>
  <c r="AJ27" i="92"/>
  <c r="D6" i="92"/>
  <c r="N7" i="92"/>
  <c r="D8" i="92"/>
  <c r="P9" i="92"/>
  <c r="T11" i="92"/>
  <c r="J12" i="92"/>
  <c r="K11" i="92" s="1"/>
  <c r="D14" i="92"/>
  <c r="L14" i="92"/>
  <c r="M13" i="92" s="1"/>
  <c r="V15" i="92"/>
  <c r="N18" i="92"/>
  <c r="O17" i="92" s="1"/>
  <c r="T24" i="92"/>
  <c r="U23" i="92" s="1"/>
  <c r="X28" i="92"/>
  <c r="Y27" i="92" s="1"/>
  <c r="Z30" i="92"/>
  <c r="AA29" i="92" s="1"/>
  <c r="E29" i="92"/>
  <c r="AF36" i="92"/>
  <c r="AG35" i="92" s="1"/>
  <c r="AH38" i="92"/>
  <c r="AI37" i="92" s="1"/>
  <c r="AJ40" i="92"/>
  <c r="AK39" i="92" s="1"/>
  <c r="AL42" i="92"/>
  <c r="AM41" i="92" s="1"/>
  <c r="AP46" i="92"/>
  <c r="AQ45" i="92" s="1"/>
  <c r="B44" i="92"/>
  <c r="B42" i="92"/>
  <c r="B34" i="92"/>
  <c r="D28" i="92"/>
  <c r="D26" i="92"/>
  <c r="B48" i="92"/>
  <c r="B46" i="92"/>
  <c r="B40" i="92"/>
  <c r="B38" i="92"/>
  <c r="B36" i="92"/>
  <c r="D32" i="92"/>
  <c r="D30" i="92"/>
  <c r="D24" i="92"/>
  <c r="D22" i="92"/>
  <c r="AR46" i="92"/>
  <c r="AS45" i="92" s="1"/>
  <c r="AP44" i="92"/>
  <c r="AQ43" i="92" s="1"/>
  <c r="AJ38" i="92"/>
  <c r="AK37" i="92" s="1"/>
  <c r="AD32" i="92"/>
  <c r="AE31" i="92" s="1"/>
  <c r="X26" i="92"/>
  <c r="Y25" i="92" s="1"/>
  <c r="V24" i="92"/>
  <c r="W23" i="92" s="1"/>
  <c r="AT48" i="92"/>
  <c r="AU47" i="92" s="1"/>
  <c r="AN42" i="92"/>
  <c r="AO41" i="92" s="1"/>
  <c r="AL40" i="92"/>
  <c r="AM39" i="92" s="1"/>
  <c r="AH36" i="92"/>
  <c r="AI35" i="92" s="1"/>
  <c r="AF34" i="92"/>
  <c r="AG33" i="92" s="1"/>
  <c r="AB30" i="92"/>
  <c r="AC29" i="92" s="1"/>
  <c r="Z28" i="92"/>
  <c r="AA27" i="92" s="1"/>
  <c r="T22" i="92"/>
  <c r="U21" i="92" s="1"/>
  <c r="X32" i="92"/>
  <c r="Y31" i="92" s="1"/>
  <c r="AH23" i="92"/>
  <c r="F8" i="92"/>
  <c r="G7" i="92" s="1"/>
  <c r="D10" i="92"/>
  <c r="H10" i="92"/>
  <c r="I9" i="92" s="1"/>
  <c r="D12" i="92"/>
  <c r="N16" i="92"/>
  <c r="O15" i="92" s="1"/>
  <c r="R22" i="92"/>
  <c r="S21" i="92" s="1"/>
  <c r="D18" i="92"/>
  <c r="P18" i="92"/>
  <c r="Q17" i="92" s="1"/>
  <c r="Z19" i="92"/>
  <c r="D20" i="92"/>
  <c r="E23" i="92"/>
  <c r="Z32" i="92"/>
  <c r="AA31" i="92" s="1"/>
  <c r="AD34" i="92"/>
  <c r="AE33" i="92" s="1"/>
  <c r="E31" i="92"/>
  <c r="AN44" i="92"/>
  <c r="AO43" i="92" s="1"/>
  <c r="AR48" i="92"/>
  <c r="AS47" i="92" s="1"/>
  <c r="X30" i="92"/>
  <c r="Y29" i="92" s="1"/>
  <c r="AL31" i="92"/>
  <c r="AB32" i="92"/>
  <c r="AC31" i="92" s="1"/>
  <c r="AN33" i="92"/>
  <c r="AP35" i="92"/>
  <c r="AT39" i="92"/>
  <c r="AV41" i="92"/>
  <c r="AP48" i="92" s="1"/>
  <c r="AQ47" i="92" s="1"/>
  <c r="AH25" i="92"/>
  <c r="AJ29" i="92"/>
  <c r="AR37" i="92"/>
  <c r="N22" i="46"/>
  <c r="O21" i="46" s="1"/>
  <c r="X13" i="46"/>
  <c r="R26" i="46"/>
  <c r="S25" i="46" s="1"/>
  <c r="AB17" i="46"/>
  <c r="J16" i="46"/>
  <c r="K15" i="46" s="1"/>
  <c r="R9" i="46"/>
  <c r="L18" i="46"/>
  <c r="M17" i="46" s="1"/>
  <c r="T11" i="46"/>
  <c r="T28" i="46"/>
  <c r="U27" i="46" s="1"/>
  <c r="AD19" i="46"/>
  <c r="AF38" i="46"/>
  <c r="AG37" i="46" s="1"/>
  <c r="AN31" i="46"/>
  <c r="L5" i="46"/>
  <c r="N7" i="46"/>
  <c r="D10" i="46"/>
  <c r="H10" i="46"/>
  <c r="I9" i="46" s="1"/>
  <c r="J12" i="46"/>
  <c r="K11" i="46" s="1"/>
  <c r="E13" i="46"/>
  <c r="J14" i="46"/>
  <c r="K13" i="46" s="1"/>
  <c r="P22" i="46"/>
  <c r="Q21" i="46" s="1"/>
  <c r="L16" i="46"/>
  <c r="M15" i="46" s="1"/>
  <c r="R22" i="46"/>
  <c r="S21" i="46" s="1"/>
  <c r="P18" i="46"/>
  <c r="Q17" i="46" s="1"/>
  <c r="T24" i="46"/>
  <c r="U23" i="46" s="1"/>
  <c r="N20" i="46"/>
  <c r="O19" i="46" s="1"/>
  <c r="V28" i="46"/>
  <c r="W27" i="46" s="1"/>
  <c r="X28" i="46"/>
  <c r="Y27" i="46" s="1"/>
  <c r="AD36" i="46"/>
  <c r="AE35" i="46" s="1"/>
  <c r="AJ40" i="46"/>
  <c r="AK39" i="46" s="1"/>
  <c r="AL42" i="46"/>
  <c r="AM41" i="46" s="1"/>
  <c r="AP46" i="46"/>
  <c r="AQ45" i="46" s="1"/>
  <c r="B44" i="46"/>
  <c r="B42" i="46"/>
  <c r="B36" i="46"/>
  <c r="B34" i="46"/>
  <c r="D32" i="46"/>
  <c r="B48" i="46"/>
  <c r="B46" i="46"/>
  <c r="B40" i="46"/>
  <c r="B38" i="46"/>
  <c r="D22" i="46"/>
  <c r="AR46" i="46"/>
  <c r="AS45" i="46" s="1"/>
  <c r="AP44" i="46"/>
  <c r="AQ43" i="46" s="1"/>
  <c r="AJ38" i="46"/>
  <c r="AK37" i="46" s="1"/>
  <c r="AH36" i="46"/>
  <c r="AI35" i="46" s="1"/>
  <c r="Z28" i="46"/>
  <c r="AA27" i="46" s="1"/>
  <c r="X26" i="46"/>
  <c r="Y25" i="46" s="1"/>
  <c r="AT48" i="46"/>
  <c r="AU47" i="46" s="1"/>
  <c r="AN42" i="46"/>
  <c r="AO41" i="46" s="1"/>
  <c r="AL40" i="46"/>
  <c r="AM39" i="46" s="1"/>
  <c r="AF34" i="46"/>
  <c r="AG33" i="46" s="1"/>
  <c r="AD32" i="46"/>
  <c r="AE31" i="46" s="1"/>
  <c r="AB30" i="46"/>
  <c r="AC29" i="46" s="1"/>
  <c r="V24" i="46"/>
  <c r="W23" i="46" s="1"/>
  <c r="T22" i="46"/>
  <c r="U21" i="46" s="1"/>
  <c r="D6" i="46"/>
  <c r="F8" i="46"/>
  <c r="G7" i="46" s="1"/>
  <c r="D12" i="46"/>
  <c r="L14" i="46"/>
  <c r="M13" i="46" s="1"/>
  <c r="X15" i="46"/>
  <c r="N16" i="46"/>
  <c r="O15" i="46" s="1"/>
  <c r="R24" i="46"/>
  <c r="S23" i="46" s="1"/>
  <c r="T26" i="46"/>
  <c r="U25" i="46" s="1"/>
  <c r="D20" i="46"/>
  <c r="V26" i="46"/>
  <c r="W25" i="46" s="1"/>
  <c r="X30" i="46"/>
  <c r="Y29" i="46" s="1"/>
  <c r="Z30" i="46"/>
  <c r="AA29" i="46" s="1"/>
  <c r="AB32" i="46"/>
  <c r="AC31" i="46" s="1"/>
  <c r="AD34" i="46"/>
  <c r="AE33" i="46" s="1"/>
  <c r="E31" i="46"/>
  <c r="AH38" i="46"/>
  <c r="AI37" i="46" s="1"/>
  <c r="AJ42" i="46"/>
  <c r="AK41" i="46" s="1"/>
  <c r="AN44" i="46"/>
  <c r="AO43" i="46" s="1"/>
  <c r="AR48" i="46"/>
  <c r="AS47" i="46" s="1"/>
  <c r="AD21" i="46"/>
  <c r="AF23" i="46"/>
  <c r="AF25" i="46"/>
  <c r="AH27" i="46"/>
  <c r="AL29" i="46"/>
  <c r="AN33" i="46"/>
  <c r="AR35" i="46"/>
  <c r="AF36" i="46"/>
  <c r="AG35" i="46" s="1"/>
  <c r="AT39" i="46"/>
  <c r="AV41" i="46"/>
  <c r="AP48" i="46" s="1"/>
  <c r="AQ47" i="46" s="1"/>
  <c r="AR37" i="46"/>
  <c r="N20" i="91"/>
  <c r="O19" i="91" s="1"/>
  <c r="T24" i="91"/>
  <c r="U23" i="91" s="1"/>
  <c r="V26" i="91"/>
  <c r="W25" i="91" s="1"/>
  <c r="X30" i="91"/>
  <c r="Y29" i="91" s="1"/>
  <c r="Z30" i="91"/>
  <c r="AA29" i="91" s="1"/>
  <c r="AB32" i="91"/>
  <c r="AC31" i="91" s="1"/>
  <c r="AD34" i="91"/>
  <c r="AE33" i="91" s="1"/>
  <c r="AF38" i="91"/>
  <c r="AG37" i="91" s="1"/>
  <c r="AJ48" i="91"/>
  <c r="AK47" i="91" s="1"/>
  <c r="AP46" i="91"/>
  <c r="AQ45" i="91" s="1"/>
  <c r="AR48" i="91"/>
  <c r="AS47" i="91" s="1"/>
  <c r="AH38" i="91"/>
  <c r="AI37" i="91" s="1"/>
  <c r="AL44" i="91"/>
  <c r="AM43" i="91" s="1"/>
  <c r="AP48" i="91"/>
  <c r="AQ47" i="91" s="1"/>
  <c r="AN46" i="91"/>
  <c r="AO45" i="91" s="1"/>
  <c r="AV39" i="91"/>
  <c r="AN48" i="91" s="1"/>
  <c r="AO47" i="91" s="1"/>
  <c r="R20" i="91"/>
  <c r="S19" i="91" s="1"/>
  <c r="H12" i="91"/>
  <c r="I11" i="91" s="1"/>
  <c r="E9" i="91"/>
  <c r="E17" i="91"/>
  <c r="AB21" i="91"/>
  <c r="V28" i="91" s="1"/>
  <c r="W27" i="91" s="1"/>
  <c r="AJ29" i="91"/>
  <c r="AD36" i="91" s="1"/>
  <c r="AE35" i="91" s="1"/>
  <c r="AN33" i="91"/>
  <c r="T22" i="91"/>
  <c r="U21" i="91" s="1"/>
  <c r="X28" i="91"/>
  <c r="Y27" i="91" s="1"/>
  <c r="Z28" i="91"/>
  <c r="AA27" i="91" s="1"/>
  <c r="AB30" i="91"/>
  <c r="AC29" i="91" s="1"/>
  <c r="AF34" i="91"/>
  <c r="AG33" i="91" s="1"/>
  <c r="AF36" i="91"/>
  <c r="AG35" i="91" s="1"/>
  <c r="AJ40" i="91"/>
  <c r="AK39" i="91" s="1"/>
  <c r="AJ44" i="91"/>
  <c r="AK43" i="91" s="1"/>
  <c r="AL40" i="91"/>
  <c r="AM39" i="91" s="1"/>
  <c r="AN42" i="91"/>
  <c r="AO41" i="91" s="1"/>
  <c r="AP44" i="91"/>
  <c r="AQ43" i="91" s="1"/>
  <c r="AR46" i="91"/>
  <c r="AS45" i="91" s="1"/>
  <c r="F10" i="91"/>
  <c r="G9" i="91" s="1"/>
  <c r="E7" i="91"/>
  <c r="N7" i="91"/>
  <c r="H14" i="91" s="1"/>
  <c r="I13" i="91" s="1"/>
  <c r="N18" i="91"/>
  <c r="O17" i="91" s="1"/>
  <c r="AN44" i="91"/>
  <c r="AO43" i="91" s="1"/>
  <c r="V24" i="91"/>
  <c r="W23" i="91" s="1"/>
  <c r="X26" i="91"/>
  <c r="Y25" i="91" s="1"/>
  <c r="AD32" i="91"/>
  <c r="AE31" i="91" s="1"/>
  <c r="AH36" i="91"/>
  <c r="AI35" i="91" s="1"/>
  <c r="AJ38" i="91"/>
  <c r="AK37" i="91" s="1"/>
  <c r="AJ42" i="91"/>
  <c r="AK41" i="91" s="1"/>
  <c r="AJ46" i="91"/>
  <c r="AK45" i="91" s="1"/>
  <c r="AL42" i="91"/>
  <c r="AM41" i="91" s="1"/>
  <c r="AT48" i="91"/>
  <c r="AU47" i="91" s="1"/>
  <c r="J16" i="91"/>
  <c r="K15" i="91" s="1"/>
  <c r="R9" i="91"/>
  <c r="F14" i="91"/>
  <c r="G13" i="91" s="1"/>
  <c r="P5" i="91"/>
  <c r="E29" i="91"/>
  <c r="D10" i="91"/>
  <c r="H10" i="91"/>
  <c r="I9" i="91" s="1"/>
  <c r="F12" i="91"/>
  <c r="G11" i="91" s="1"/>
  <c r="J12" i="91"/>
  <c r="K11" i="91" s="1"/>
  <c r="J14" i="91"/>
  <c r="K13" i="91" s="1"/>
  <c r="P22" i="91"/>
  <c r="Q21" i="91" s="1"/>
  <c r="D16" i="91"/>
  <c r="L16" i="91"/>
  <c r="M15" i="91" s="1"/>
  <c r="R22" i="91"/>
  <c r="S21" i="91" s="1"/>
  <c r="P18" i="91"/>
  <c r="Q17" i="91" s="1"/>
  <c r="E31" i="91"/>
  <c r="B44" i="91"/>
  <c r="B42" i="91"/>
  <c r="B36" i="91"/>
  <c r="D32" i="91"/>
  <c r="D26" i="91"/>
  <c r="B48" i="91"/>
  <c r="B46" i="91"/>
  <c r="B40" i="91"/>
  <c r="B38" i="91"/>
  <c r="D22" i="91"/>
  <c r="AN31" i="91"/>
  <c r="AT37" i="91"/>
  <c r="AL46" i="91" s="1"/>
  <c r="AM45" i="91" s="1"/>
  <c r="P7" i="91"/>
  <c r="F8" i="91"/>
  <c r="G7" i="91" s="1"/>
  <c r="R11" i="91"/>
  <c r="D12" i="91"/>
  <c r="V13" i="91"/>
  <c r="L14" i="91"/>
  <c r="M13" i="91" s="1"/>
  <c r="P20" i="91"/>
  <c r="Q19" i="91" s="1"/>
  <c r="X15" i="91"/>
  <c r="N16" i="91"/>
  <c r="O15" i="91" s="1"/>
  <c r="X17" i="91"/>
  <c r="Z19" i="91"/>
  <c r="T26" i="91" s="1"/>
  <c r="U25" i="91" s="1"/>
  <c r="AD21" i="91"/>
  <c r="V30" i="91" s="1"/>
  <c r="W29" i="91" s="1"/>
  <c r="AF23" i="91"/>
  <c r="X32" i="91" s="1"/>
  <c r="Y31" i="91" s="1"/>
  <c r="AF25" i="91"/>
  <c r="Z32" i="91" s="1"/>
  <c r="AA31" i="91" s="1"/>
  <c r="AH27" i="91"/>
  <c r="AB34" i="91" s="1"/>
  <c r="AC33" i="91" s="1"/>
  <c r="AL29" i="91"/>
  <c r="AD38" i="91" s="1"/>
  <c r="AE37" i="91" s="1"/>
  <c r="AD25" i="85"/>
  <c r="AB21" i="85"/>
  <c r="AD21" i="85" s="1"/>
  <c r="X19" i="85"/>
  <c r="Z19" i="85" s="1"/>
  <c r="AB19" i="85" s="1"/>
  <c r="AD19" i="85" s="1"/>
  <c r="V17" i="85"/>
  <c r="X17" i="85" s="1"/>
  <c r="Z17" i="85" s="1"/>
  <c r="AB17" i="85" s="1"/>
  <c r="T15" i="85"/>
  <c r="V15" i="85" s="1"/>
  <c r="X15" i="85" s="1"/>
  <c r="Z15" i="85" s="1"/>
  <c r="AB15" i="85" s="1"/>
  <c r="R13" i="85"/>
  <c r="T13" i="85" s="1"/>
  <c r="V13" i="85" s="1"/>
  <c r="X13" i="85" s="1"/>
  <c r="Z13" i="85" s="1"/>
  <c r="P11" i="85"/>
  <c r="R11" i="85" s="1"/>
  <c r="T11" i="85" s="1"/>
  <c r="V11" i="85" s="1"/>
  <c r="S1" i="85"/>
  <c r="P1" i="85"/>
  <c r="S1" i="88"/>
  <c r="P1" i="88"/>
  <c r="S1" i="87"/>
  <c r="P1" i="87"/>
  <c r="H10" i="87" s="1"/>
  <c r="I9" i="87" s="1"/>
  <c r="S2" i="86"/>
  <c r="P2" i="86"/>
  <c r="AB23" i="85"/>
  <c r="AD23" i="85" s="1"/>
  <c r="N9" i="85"/>
  <c r="P9" i="85" s="1"/>
  <c r="L7" i="85"/>
  <c r="N7" i="85" s="1"/>
  <c r="P7" i="85" s="1"/>
  <c r="R7" i="85" s="1"/>
  <c r="T7" i="85" s="1"/>
  <c r="J5" i="85"/>
  <c r="L5" i="85" s="1"/>
  <c r="H4" i="85"/>
  <c r="J4" i="85" s="1"/>
  <c r="L4" i="85" s="1"/>
  <c r="N4" i="85" s="1"/>
  <c r="P4" i="85" s="1"/>
  <c r="R4" i="85" s="1"/>
  <c r="T4" i="85" s="1"/>
  <c r="V4" i="85" s="1"/>
  <c r="X4" i="85" s="1"/>
  <c r="Z4" i="85" s="1"/>
  <c r="V28" i="85"/>
  <c r="W27" i="85" s="1"/>
  <c r="X11" i="85" l="1"/>
  <c r="Z11" i="85" s="1"/>
  <c r="L22" i="85"/>
  <c r="V7" i="85"/>
  <c r="H20" i="85"/>
  <c r="D28" i="46"/>
  <c r="D14" i="91"/>
  <c r="D6" i="91"/>
  <c r="D30" i="91"/>
  <c r="D24" i="46"/>
  <c r="D20" i="91"/>
  <c r="D28" i="91"/>
  <c r="D24" i="91"/>
  <c r="D8" i="91"/>
  <c r="D14" i="46"/>
  <c r="D30" i="46"/>
  <c r="D26" i="46"/>
  <c r="D16" i="46"/>
  <c r="D8" i="46"/>
  <c r="P28" i="85"/>
  <c r="Q27" i="85" s="1"/>
  <c r="B16" i="85"/>
  <c r="C15" i="85" s="1"/>
  <c r="E15" i="85" s="1"/>
  <c r="D18" i="46"/>
  <c r="D18" i="91"/>
  <c r="B7" i="86"/>
  <c r="N5" i="92"/>
  <c r="F14" i="92" s="1"/>
  <c r="G13" i="92" s="1"/>
  <c r="AD36" i="92"/>
  <c r="AE35" i="92" s="1"/>
  <c r="AL29" i="92"/>
  <c r="AR35" i="92"/>
  <c r="AJ42" i="92"/>
  <c r="AK41" i="92" s="1"/>
  <c r="T26" i="92"/>
  <c r="U25" i="92" s="1"/>
  <c r="AB19" i="92"/>
  <c r="D38" i="92"/>
  <c r="C37" i="92"/>
  <c r="E37" i="92" s="1"/>
  <c r="D46" i="92"/>
  <c r="C45" i="92"/>
  <c r="E45" i="92" s="1"/>
  <c r="C33" i="92"/>
  <c r="E33" i="92" s="1"/>
  <c r="D34" i="92"/>
  <c r="C43" i="92"/>
  <c r="E43" i="92" s="1"/>
  <c r="D44" i="92"/>
  <c r="J16" i="92"/>
  <c r="K15" i="92" s="1"/>
  <c r="R9" i="92"/>
  <c r="P7" i="92"/>
  <c r="H14" i="92"/>
  <c r="I13" i="92" s="1"/>
  <c r="P5" i="92"/>
  <c r="V28" i="92"/>
  <c r="W27" i="92" s="1"/>
  <c r="AD21" i="92"/>
  <c r="AL44" i="92"/>
  <c r="AM43" i="92" s="1"/>
  <c r="AT37" i="92"/>
  <c r="Z34" i="92"/>
  <c r="AA33" i="92" s="1"/>
  <c r="AJ25" i="92"/>
  <c r="AN46" i="92"/>
  <c r="AO45" i="92" s="1"/>
  <c r="AV39" i="92"/>
  <c r="AN48" i="92" s="1"/>
  <c r="AO47" i="92" s="1"/>
  <c r="AP33" i="92"/>
  <c r="AH40" i="92"/>
  <c r="AI39" i="92" s="1"/>
  <c r="AF38" i="92"/>
  <c r="AG37" i="92" s="1"/>
  <c r="AN31" i="92"/>
  <c r="AJ23" i="92"/>
  <c r="X34" i="92"/>
  <c r="Y33" i="92" s="1"/>
  <c r="D36" i="92"/>
  <c r="C35" i="92"/>
  <c r="E35" i="92" s="1"/>
  <c r="D40" i="92"/>
  <c r="C39" i="92"/>
  <c r="E39" i="92" s="1"/>
  <c r="D48" i="92"/>
  <c r="C47" i="92"/>
  <c r="E47" i="92" s="1"/>
  <c r="C41" i="92"/>
  <c r="E41" i="92" s="1"/>
  <c r="D42" i="92"/>
  <c r="P22" i="92"/>
  <c r="Q21" i="92" s="1"/>
  <c r="X15" i="92"/>
  <c r="L20" i="92"/>
  <c r="M19" i="92" s="1"/>
  <c r="V11" i="92"/>
  <c r="AB36" i="92"/>
  <c r="AC35" i="92" s="1"/>
  <c r="AL27" i="92"/>
  <c r="R26" i="92"/>
  <c r="S25" i="92" s="1"/>
  <c r="AB17" i="92"/>
  <c r="N22" i="92"/>
  <c r="O21" i="92" s="1"/>
  <c r="X13" i="92"/>
  <c r="AL44" i="46"/>
  <c r="AM43" i="46" s="1"/>
  <c r="AT37" i="46"/>
  <c r="AN46" i="46"/>
  <c r="AO45" i="46" s="1"/>
  <c r="AV39" i="46"/>
  <c r="AN48" i="46" s="1"/>
  <c r="AO47" i="46" s="1"/>
  <c r="AT35" i="46"/>
  <c r="AJ44" i="46"/>
  <c r="AK43" i="46" s="1"/>
  <c r="AN29" i="46"/>
  <c r="AD38" i="46"/>
  <c r="AE37" i="46" s="1"/>
  <c r="AH25" i="46"/>
  <c r="Z32" i="46"/>
  <c r="AA31" i="46" s="1"/>
  <c r="V30" i="46"/>
  <c r="W29" i="46" s="1"/>
  <c r="AF21" i="46"/>
  <c r="P24" i="46"/>
  <c r="Q23" i="46" s="1"/>
  <c r="Z15" i="46"/>
  <c r="D40" i="46"/>
  <c r="C39" i="46"/>
  <c r="E39" i="46" s="1"/>
  <c r="D48" i="46"/>
  <c r="C47" i="46"/>
  <c r="E47" i="46" s="1"/>
  <c r="C33" i="46"/>
  <c r="E33" i="46" s="1"/>
  <c r="D34" i="46"/>
  <c r="C41" i="46"/>
  <c r="E41" i="46" s="1"/>
  <c r="D42" i="46"/>
  <c r="N5" i="46"/>
  <c r="F12" i="46"/>
  <c r="G11" i="46" s="1"/>
  <c r="AP33" i="46"/>
  <c r="AH40" i="46"/>
  <c r="AI39" i="46" s="1"/>
  <c r="AJ27" i="46"/>
  <c r="AB34" i="46"/>
  <c r="AC33" i="46" s="1"/>
  <c r="X32" i="46"/>
  <c r="Y31" i="46" s="1"/>
  <c r="AH23" i="46"/>
  <c r="D38" i="46"/>
  <c r="C37" i="46"/>
  <c r="E37" i="46" s="1"/>
  <c r="D46" i="46"/>
  <c r="C45" i="46"/>
  <c r="E45" i="46" s="1"/>
  <c r="C35" i="46"/>
  <c r="E35" i="46" s="1"/>
  <c r="D36" i="46"/>
  <c r="C43" i="46"/>
  <c r="E43" i="46" s="1"/>
  <c r="D44" i="46"/>
  <c r="H14" i="46"/>
  <c r="I13" i="46" s="1"/>
  <c r="P7" i="46"/>
  <c r="AF40" i="46"/>
  <c r="AG39" i="46" s="1"/>
  <c r="AP31" i="46"/>
  <c r="T30" i="46"/>
  <c r="U29" i="46" s="1"/>
  <c r="AF19" i="46"/>
  <c r="L20" i="46"/>
  <c r="M19" i="46" s="1"/>
  <c r="V11" i="46"/>
  <c r="J18" i="46"/>
  <c r="K17" i="46" s="1"/>
  <c r="T9" i="46"/>
  <c r="R28" i="46"/>
  <c r="S27" i="46" s="1"/>
  <c r="AD17" i="46"/>
  <c r="N24" i="46"/>
  <c r="O23" i="46" s="1"/>
  <c r="Z13" i="46"/>
  <c r="AP33" i="91"/>
  <c r="AH40" i="91"/>
  <c r="AI39" i="91" s="1"/>
  <c r="AP31" i="91"/>
  <c r="AF42" i="91" s="1"/>
  <c r="AG41" i="91" s="1"/>
  <c r="AF40" i="91"/>
  <c r="AG39" i="91" s="1"/>
  <c r="AJ27" i="91"/>
  <c r="AB36" i="91" s="1"/>
  <c r="AC35" i="91" s="1"/>
  <c r="AH23" i="91"/>
  <c r="X34" i="91" s="1"/>
  <c r="Y33" i="91" s="1"/>
  <c r="AB19" i="91"/>
  <c r="T28" i="91" s="1"/>
  <c r="U27" i="91" s="1"/>
  <c r="D38" i="91"/>
  <c r="C37" i="91"/>
  <c r="E37" i="91" s="1"/>
  <c r="D48" i="91"/>
  <c r="C47" i="91"/>
  <c r="E47" i="91" s="1"/>
  <c r="C33" i="91"/>
  <c r="E33" i="91" s="1"/>
  <c r="D34" i="91"/>
  <c r="F16" i="91"/>
  <c r="G15" i="91" s="1"/>
  <c r="R5" i="91"/>
  <c r="J18" i="91"/>
  <c r="K17" i="91" s="1"/>
  <c r="T9" i="91"/>
  <c r="AN29" i="91"/>
  <c r="AH25" i="91"/>
  <c r="Z34" i="91" s="1"/>
  <c r="AA33" i="91" s="1"/>
  <c r="AF21" i="91"/>
  <c r="V32" i="91" s="1"/>
  <c r="W31" i="91" s="1"/>
  <c r="R24" i="91"/>
  <c r="S23" i="91" s="1"/>
  <c r="Z17" i="91"/>
  <c r="P24" i="91"/>
  <c r="Q23" i="91" s="1"/>
  <c r="Z15" i="91"/>
  <c r="N22" i="91"/>
  <c r="O21" i="91" s="1"/>
  <c r="X13" i="91"/>
  <c r="L18" i="91"/>
  <c r="M17" i="91" s="1"/>
  <c r="T11" i="91"/>
  <c r="H16" i="91"/>
  <c r="I15" i="91" s="1"/>
  <c r="R7" i="91"/>
  <c r="AV37" i="91"/>
  <c r="AL48" i="91" s="1"/>
  <c r="AM47" i="91" s="1"/>
  <c r="D40" i="91"/>
  <c r="C39" i="91"/>
  <c r="E39" i="91" s="1"/>
  <c r="D46" i="91"/>
  <c r="C45" i="91"/>
  <c r="E45" i="91" s="1"/>
  <c r="C35" i="91"/>
  <c r="E35" i="91" s="1"/>
  <c r="D36" i="91"/>
  <c r="C41" i="91"/>
  <c r="E41" i="91" s="1"/>
  <c r="D42" i="91"/>
  <c r="C43" i="91"/>
  <c r="E43" i="91" s="1"/>
  <c r="D44" i="91"/>
  <c r="P24" i="85"/>
  <c r="Q23" i="85" s="1"/>
  <c r="L16" i="85"/>
  <c r="M15" i="85" s="1"/>
  <c r="H12" i="85"/>
  <c r="I11" i="85" s="1"/>
  <c r="H10" i="85"/>
  <c r="I9" i="85" s="1"/>
  <c r="F8" i="85"/>
  <c r="G7" i="85" s="1"/>
  <c r="R22" i="85"/>
  <c r="S21" i="85" s="1"/>
  <c r="N24" i="85"/>
  <c r="B20" i="85"/>
  <c r="J12" i="85"/>
  <c r="K11" i="85" s="1"/>
  <c r="F12" i="85"/>
  <c r="F10" i="85"/>
  <c r="G9" i="85" s="1"/>
  <c r="Z30" i="85"/>
  <c r="AA29" i="85" s="1"/>
  <c r="P26" i="85"/>
  <c r="Q25" i="85" s="1"/>
  <c r="B26" i="85"/>
  <c r="L24" i="85"/>
  <c r="B24" i="85"/>
  <c r="B22" i="85"/>
  <c r="C21" i="85" s="1"/>
  <c r="E21" i="85" s="1"/>
  <c r="B18" i="85"/>
  <c r="D18" i="85" s="1"/>
  <c r="AB13" i="85"/>
  <c r="N28" i="85" s="1"/>
  <c r="N26" i="85"/>
  <c r="AD17" i="85"/>
  <c r="R30" i="85" s="1"/>
  <c r="S29" i="85" s="1"/>
  <c r="R28" i="85"/>
  <c r="S27" i="85" s="1"/>
  <c r="AB11" i="85"/>
  <c r="L28" i="85" s="1"/>
  <c r="L26" i="85"/>
  <c r="N22" i="85"/>
  <c r="O21" i="85" s="1"/>
  <c r="AD15" i="85"/>
  <c r="P30" i="85" s="1"/>
  <c r="Q29" i="85" s="1"/>
  <c r="P22" i="85"/>
  <c r="Q21" i="85" s="1"/>
  <c r="M21" i="85"/>
  <c r="R9" i="85"/>
  <c r="T9" i="85" s="1"/>
  <c r="V9" i="85" s="1"/>
  <c r="X9" i="85" s="1"/>
  <c r="Z9" i="85" s="1"/>
  <c r="H16" i="85"/>
  <c r="I15" i="85" s="1"/>
  <c r="D16" i="85"/>
  <c r="N16" i="85"/>
  <c r="O15" i="85" s="1"/>
  <c r="X30" i="85"/>
  <c r="Y29" i="85" s="1"/>
  <c r="T22" i="85"/>
  <c r="U21" i="85" s="1"/>
  <c r="V30" i="85"/>
  <c r="W29" i="85" s="1"/>
  <c r="AB30" i="85"/>
  <c r="AC29" i="85" s="1"/>
  <c r="J16" i="85"/>
  <c r="K15" i="85" s="1"/>
  <c r="F16" i="85"/>
  <c r="G15" i="85" s="1"/>
  <c r="T30" i="85"/>
  <c r="U29" i="85" s="1"/>
  <c r="P18" i="85"/>
  <c r="Q17" i="85" s="1"/>
  <c r="H14" i="85"/>
  <c r="I13" i="85" s="1"/>
  <c r="J14" i="85"/>
  <c r="K13" i="85" s="1"/>
  <c r="Z28" i="85"/>
  <c r="AA27" i="85" s="1"/>
  <c r="X26" i="85"/>
  <c r="Y25" i="85" s="1"/>
  <c r="N18" i="85"/>
  <c r="O17" i="85" s="1"/>
  <c r="L14" i="85"/>
  <c r="M13" i="85" s="1"/>
  <c r="R20" i="85"/>
  <c r="S19" i="85" s="1"/>
  <c r="G11" i="85"/>
  <c r="N5" i="85"/>
  <c r="P5" i="85" s="1"/>
  <c r="R5" i="85" s="1"/>
  <c r="T5" i="85" s="1"/>
  <c r="L18" i="85"/>
  <c r="M17" i="85" s="1"/>
  <c r="X28" i="85"/>
  <c r="Y27" i="85" s="1"/>
  <c r="L20" i="85"/>
  <c r="M19" i="85" s="1"/>
  <c r="N20" i="85"/>
  <c r="O19" i="85" s="1"/>
  <c r="V5" i="85" l="1"/>
  <c r="F20" i="85"/>
  <c r="X7" i="85"/>
  <c r="H22" i="85"/>
  <c r="I21" i="85" s="1"/>
  <c r="F18" i="85"/>
  <c r="J22" i="85"/>
  <c r="K21" i="85" s="1"/>
  <c r="J24" i="85"/>
  <c r="X36" i="92"/>
  <c r="Y35" i="92" s="1"/>
  <c r="AL23" i="92"/>
  <c r="AH42" i="92"/>
  <c r="AI41" i="92" s="1"/>
  <c r="AR33" i="92"/>
  <c r="H16" i="92"/>
  <c r="I15" i="92" s="1"/>
  <c r="R7" i="92"/>
  <c r="AJ44" i="92"/>
  <c r="AK43" i="92" s="1"/>
  <c r="AT35" i="92"/>
  <c r="N24" i="92"/>
  <c r="O23" i="92" s="1"/>
  <c r="Z13" i="92"/>
  <c r="R28" i="92"/>
  <c r="S27" i="92" s="1"/>
  <c r="AD17" i="92"/>
  <c r="AB38" i="92"/>
  <c r="AC37" i="92" s="1"/>
  <c r="AN27" i="92"/>
  <c r="L22" i="92"/>
  <c r="M21" i="92" s="1"/>
  <c r="X11" i="92"/>
  <c r="P24" i="92"/>
  <c r="Q23" i="92" s="1"/>
  <c r="Z15" i="92"/>
  <c r="AF40" i="92"/>
  <c r="AG39" i="92" s="1"/>
  <c r="AP31" i="92"/>
  <c r="AL25" i="92"/>
  <c r="Z36" i="92"/>
  <c r="AA35" i="92" s="1"/>
  <c r="AV37" i="92"/>
  <c r="AL48" i="92" s="1"/>
  <c r="AM47" i="92" s="1"/>
  <c r="AL46" i="92"/>
  <c r="AM45" i="92" s="1"/>
  <c r="V30" i="92"/>
  <c r="W29" i="92" s="1"/>
  <c r="AF21" i="92"/>
  <c r="F16" i="92"/>
  <c r="G15" i="92" s="1"/>
  <c r="R5" i="92"/>
  <c r="J18" i="92"/>
  <c r="K17" i="92" s="1"/>
  <c r="T9" i="92"/>
  <c r="T28" i="92"/>
  <c r="U27" i="92" s="1"/>
  <c r="AD19" i="92"/>
  <c r="AN29" i="92"/>
  <c r="AD38" i="92"/>
  <c r="AE37" i="92" s="1"/>
  <c r="AR31" i="91"/>
  <c r="AF44" i="91" s="1"/>
  <c r="AG43" i="91" s="1"/>
  <c r="AB36" i="46"/>
  <c r="AC35" i="46" s="1"/>
  <c r="AL27" i="46"/>
  <c r="AH42" i="46"/>
  <c r="AI41" i="46" s="1"/>
  <c r="AR33" i="46"/>
  <c r="F14" i="46"/>
  <c r="G13" i="46" s="1"/>
  <c r="P5" i="46"/>
  <c r="Z34" i="46"/>
  <c r="AA33" i="46" s="1"/>
  <c r="AJ25" i="46"/>
  <c r="AD40" i="46"/>
  <c r="AE39" i="46" s="1"/>
  <c r="AP29" i="46"/>
  <c r="AJ46" i="46"/>
  <c r="AK45" i="46" s="1"/>
  <c r="AV35" i="46"/>
  <c r="AJ48" i="46" s="1"/>
  <c r="AK47" i="46" s="1"/>
  <c r="N26" i="46"/>
  <c r="O25" i="46" s="1"/>
  <c r="AB13" i="46"/>
  <c r="R30" i="46"/>
  <c r="S29" i="46" s="1"/>
  <c r="AF17" i="46"/>
  <c r="J20" i="46"/>
  <c r="K19" i="46" s="1"/>
  <c r="V9" i="46"/>
  <c r="L22" i="46"/>
  <c r="M21" i="46" s="1"/>
  <c r="X11" i="46"/>
  <c r="T32" i="46"/>
  <c r="U31" i="46" s="1"/>
  <c r="AH19" i="46"/>
  <c r="AF42" i="46"/>
  <c r="AG41" i="46" s="1"/>
  <c r="AR31" i="46"/>
  <c r="H16" i="46"/>
  <c r="I15" i="46" s="1"/>
  <c r="R7" i="46"/>
  <c r="X34" i="46"/>
  <c r="Y33" i="46" s="1"/>
  <c r="AJ23" i="46"/>
  <c r="P26" i="46"/>
  <c r="Q25" i="46" s="1"/>
  <c r="AB15" i="46"/>
  <c r="V32" i="46"/>
  <c r="W31" i="46" s="1"/>
  <c r="AH21" i="46"/>
  <c r="AV37" i="46"/>
  <c r="AL48" i="46" s="1"/>
  <c r="AM47" i="46" s="1"/>
  <c r="AL46" i="46"/>
  <c r="AM45" i="46" s="1"/>
  <c r="AH42" i="91"/>
  <c r="AI41" i="91" s="1"/>
  <c r="AR33" i="91"/>
  <c r="AP29" i="91"/>
  <c r="AD42" i="91" s="1"/>
  <c r="AE41" i="91" s="1"/>
  <c r="AD40" i="91"/>
  <c r="AE39" i="91" s="1"/>
  <c r="T7" i="91"/>
  <c r="H18" i="91"/>
  <c r="I17" i="91" s="1"/>
  <c r="AJ25" i="91"/>
  <c r="Z36" i="91" s="1"/>
  <c r="AA35" i="91" s="1"/>
  <c r="J20" i="91"/>
  <c r="K19" i="91" s="1"/>
  <c r="V9" i="91"/>
  <c r="F18" i="91"/>
  <c r="G17" i="91" s="1"/>
  <c r="T5" i="91"/>
  <c r="AL27" i="91"/>
  <c r="AB38" i="91" s="1"/>
  <c r="AC37" i="91" s="1"/>
  <c r="L20" i="91"/>
  <c r="M19" i="91" s="1"/>
  <c r="V11" i="91"/>
  <c r="N24" i="91"/>
  <c r="O23" i="91" s="1"/>
  <c r="Z13" i="91"/>
  <c r="P26" i="91"/>
  <c r="Q25" i="91" s="1"/>
  <c r="AB15" i="91"/>
  <c r="R26" i="91"/>
  <c r="S25" i="91" s="1"/>
  <c r="AB17" i="91"/>
  <c r="AH21" i="91"/>
  <c r="V34" i="91" s="1"/>
  <c r="W33" i="91" s="1"/>
  <c r="AD19" i="91"/>
  <c r="T30" i="91" s="1"/>
  <c r="U29" i="91" s="1"/>
  <c r="AJ23" i="91"/>
  <c r="X36" i="91" s="1"/>
  <c r="Y35" i="91" s="1"/>
  <c r="D22" i="85"/>
  <c r="AD11" i="85"/>
  <c r="L30" i="85" s="1"/>
  <c r="AD13" i="85"/>
  <c r="N30" i="85" s="1"/>
  <c r="O29" i="85" s="1"/>
  <c r="J26" i="85"/>
  <c r="AB9" i="85"/>
  <c r="C17" i="85"/>
  <c r="E17" i="85" s="1"/>
  <c r="C19" i="85"/>
  <c r="E19" i="85" s="1"/>
  <c r="D10" i="85"/>
  <c r="C9" i="85"/>
  <c r="E9" i="85" s="1"/>
  <c r="H18" i="85"/>
  <c r="I17" i="85" s="1"/>
  <c r="D6" i="85"/>
  <c r="C5" i="85"/>
  <c r="E5" i="85" s="1"/>
  <c r="D14" i="85"/>
  <c r="C13" i="85"/>
  <c r="E13" i="85" s="1"/>
  <c r="J18" i="85"/>
  <c r="K17" i="85" s="1"/>
  <c r="D8" i="85"/>
  <c r="C7" i="85"/>
  <c r="E7" i="85" s="1"/>
  <c r="F14" i="85"/>
  <c r="G13" i="85" s="1"/>
  <c r="C11" i="85"/>
  <c r="E11" i="85" s="1"/>
  <c r="D12" i="85"/>
  <c r="Z7" i="85" l="1"/>
  <c r="H24" i="85"/>
  <c r="X5" i="85"/>
  <c r="F22" i="85"/>
  <c r="G21" i="85" s="1"/>
  <c r="AD40" i="92"/>
  <c r="AE39" i="92" s="1"/>
  <c r="AP29" i="92"/>
  <c r="Z38" i="92"/>
  <c r="AA37" i="92" s="1"/>
  <c r="AN25" i="92"/>
  <c r="T30" i="92"/>
  <c r="U29" i="92" s="1"/>
  <c r="AF19" i="92"/>
  <c r="V9" i="92"/>
  <c r="J20" i="92"/>
  <c r="K19" i="92" s="1"/>
  <c r="T5" i="92"/>
  <c r="F18" i="92"/>
  <c r="G17" i="92" s="1"/>
  <c r="V32" i="92"/>
  <c r="W31" i="92" s="1"/>
  <c r="AH21" i="92"/>
  <c r="AR31" i="92"/>
  <c r="AF42" i="92"/>
  <c r="AG41" i="92" s="1"/>
  <c r="P26" i="92"/>
  <c r="Q25" i="92" s="1"/>
  <c r="AB15" i="92"/>
  <c r="L24" i="92"/>
  <c r="M23" i="92" s="1"/>
  <c r="Z11" i="92"/>
  <c r="AB40" i="92"/>
  <c r="AC39" i="92" s="1"/>
  <c r="AP27" i="92"/>
  <c r="R30" i="92"/>
  <c r="S29" i="92" s="1"/>
  <c r="AF17" i="92"/>
  <c r="N26" i="92"/>
  <c r="O25" i="92" s="1"/>
  <c r="AB13" i="92"/>
  <c r="AJ46" i="92"/>
  <c r="AK45" i="92" s="1"/>
  <c r="AV35" i="92"/>
  <c r="AJ48" i="92" s="1"/>
  <c r="AK47" i="92" s="1"/>
  <c r="H18" i="92"/>
  <c r="I17" i="92" s="1"/>
  <c r="T7" i="92"/>
  <c r="AH44" i="92"/>
  <c r="AI43" i="92" s="1"/>
  <c r="AT33" i="92"/>
  <c r="X38" i="92"/>
  <c r="Y37" i="92" s="1"/>
  <c r="AN23" i="92"/>
  <c r="AR29" i="91"/>
  <c r="AD44" i="91" s="1"/>
  <c r="AE43" i="91" s="1"/>
  <c r="AT31" i="91"/>
  <c r="AF46" i="91" s="1"/>
  <c r="AG45" i="91" s="1"/>
  <c r="V34" i="46"/>
  <c r="W33" i="46" s="1"/>
  <c r="AJ21" i="46"/>
  <c r="P28" i="46"/>
  <c r="Q27" i="46" s="1"/>
  <c r="AD15" i="46"/>
  <c r="AL23" i="46"/>
  <c r="X36" i="46"/>
  <c r="Y35" i="46" s="1"/>
  <c r="T7" i="46"/>
  <c r="H18" i="46"/>
  <c r="I17" i="46" s="1"/>
  <c r="AT31" i="46"/>
  <c r="AF44" i="46"/>
  <c r="AG43" i="46" s="1"/>
  <c r="T34" i="46"/>
  <c r="U33" i="46" s="1"/>
  <c r="AJ19" i="46"/>
  <c r="L24" i="46"/>
  <c r="M23" i="46" s="1"/>
  <c r="Z11" i="46"/>
  <c r="J22" i="46"/>
  <c r="K21" i="46" s="1"/>
  <c r="X9" i="46"/>
  <c r="R32" i="46"/>
  <c r="S31" i="46" s="1"/>
  <c r="AH17" i="46"/>
  <c r="N28" i="46"/>
  <c r="O27" i="46" s="1"/>
  <c r="AD13" i="46"/>
  <c r="AD42" i="46"/>
  <c r="AE41" i="46" s="1"/>
  <c r="AR29" i="46"/>
  <c r="Z36" i="46"/>
  <c r="AA35" i="46" s="1"/>
  <c r="AL25" i="46"/>
  <c r="F16" i="46"/>
  <c r="G15" i="46" s="1"/>
  <c r="R5" i="46"/>
  <c r="AH44" i="46"/>
  <c r="AI43" i="46" s="1"/>
  <c r="AT33" i="46"/>
  <c r="AB38" i="46"/>
  <c r="AC37" i="46" s="1"/>
  <c r="AN27" i="46"/>
  <c r="AH44" i="91"/>
  <c r="AI43" i="91" s="1"/>
  <c r="AT33" i="91"/>
  <c r="H20" i="91"/>
  <c r="I19" i="91" s="1"/>
  <c r="V7" i="91"/>
  <c r="AL23" i="91"/>
  <c r="X38" i="91" s="1"/>
  <c r="Y37" i="91" s="1"/>
  <c r="AF19" i="91"/>
  <c r="T32" i="91" s="1"/>
  <c r="U31" i="91" s="1"/>
  <c r="AJ21" i="91"/>
  <c r="V36" i="91" s="1"/>
  <c r="W35" i="91" s="1"/>
  <c r="R28" i="91"/>
  <c r="S27" i="91" s="1"/>
  <c r="AD17" i="91"/>
  <c r="P28" i="91"/>
  <c r="Q27" i="91" s="1"/>
  <c r="AD15" i="91"/>
  <c r="N26" i="91"/>
  <c r="O25" i="91" s="1"/>
  <c r="AB13" i="91"/>
  <c r="L22" i="91"/>
  <c r="M21" i="91" s="1"/>
  <c r="X11" i="91"/>
  <c r="AN27" i="91"/>
  <c r="F20" i="91"/>
  <c r="G19" i="91" s="1"/>
  <c r="V5" i="91"/>
  <c r="J22" i="91"/>
  <c r="K21" i="91" s="1"/>
  <c r="X9" i="91"/>
  <c r="AL25" i="91"/>
  <c r="Z38" i="91" s="1"/>
  <c r="AA37" i="91" s="1"/>
  <c r="AD9" i="85"/>
  <c r="J30" i="85" s="1"/>
  <c r="J28" i="85"/>
  <c r="D20" i="85"/>
  <c r="G17" i="85"/>
  <c r="J20" i="85"/>
  <c r="K19" i="85" s="1"/>
  <c r="I19" i="85"/>
  <c r="Z5" i="85" l="1"/>
  <c r="F24" i="85"/>
  <c r="AB7" i="85"/>
  <c r="H26" i="85"/>
  <c r="AF44" i="92"/>
  <c r="AG43" i="92" s="1"/>
  <c r="AT31" i="92"/>
  <c r="F20" i="92"/>
  <c r="G19" i="92" s="1"/>
  <c r="V5" i="92"/>
  <c r="J22" i="92"/>
  <c r="K21" i="92" s="1"/>
  <c r="X9" i="92"/>
  <c r="X40" i="92"/>
  <c r="Y39" i="92" s="1"/>
  <c r="AP23" i="92"/>
  <c r="AH46" i="92"/>
  <c r="AI45" i="92" s="1"/>
  <c r="AV33" i="92"/>
  <c r="AH48" i="92" s="1"/>
  <c r="AI47" i="92" s="1"/>
  <c r="H20" i="92"/>
  <c r="I19" i="92" s="1"/>
  <c r="V7" i="92"/>
  <c r="N28" i="92"/>
  <c r="O27" i="92" s="1"/>
  <c r="AD13" i="92"/>
  <c r="R32" i="92"/>
  <c r="S31" i="92" s="1"/>
  <c r="AH17" i="92"/>
  <c r="AB42" i="92"/>
  <c r="AC41" i="92" s="1"/>
  <c r="AR27" i="92"/>
  <c r="L26" i="92"/>
  <c r="M25" i="92" s="1"/>
  <c r="AB11" i="92"/>
  <c r="P28" i="92"/>
  <c r="Q27" i="92" s="1"/>
  <c r="AD15" i="92"/>
  <c r="V34" i="92"/>
  <c r="W33" i="92" s="1"/>
  <c r="AJ21" i="92"/>
  <c r="T32" i="92"/>
  <c r="U31" i="92" s="1"/>
  <c r="AH19" i="92"/>
  <c r="AP25" i="92"/>
  <c r="Z40" i="92"/>
  <c r="AA39" i="92" s="1"/>
  <c r="AD42" i="92"/>
  <c r="AE41" i="92" s="1"/>
  <c r="AR29" i="92"/>
  <c r="AV31" i="91"/>
  <c r="AF48" i="91" s="1"/>
  <c r="AG47" i="91" s="1"/>
  <c r="AT29" i="91"/>
  <c r="AD46" i="91" s="1"/>
  <c r="AE45" i="91" s="1"/>
  <c r="AF46" i="46"/>
  <c r="AG45" i="46" s="1"/>
  <c r="AV31" i="46"/>
  <c r="AF48" i="46" s="1"/>
  <c r="AG47" i="46" s="1"/>
  <c r="H20" i="46"/>
  <c r="I19" i="46" s="1"/>
  <c r="V7" i="46"/>
  <c r="X38" i="46"/>
  <c r="Y37" i="46" s="1"/>
  <c r="AN23" i="46"/>
  <c r="AB40" i="46"/>
  <c r="AC39" i="46" s="1"/>
  <c r="AP27" i="46"/>
  <c r="AH46" i="46"/>
  <c r="AI45" i="46" s="1"/>
  <c r="AV33" i="46"/>
  <c r="AH48" i="46" s="1"/>
  <c r="AI47" i="46" s="1"/>
  <c r="F18" i="46"/>
  <c r="G17" i="46" s="1"/>
  <c r="T5" i="46"/>
  <c r="Z38" i="46"/>
  <c r="AA37" i="46" s="1"/>
  <c r="AN25" i="46"/>
  <c r="AD44" i="46"/>
  <c r="AE43" i="46" s="1"/>
  <c r="AT29" i="46"/>
  <c r="N30" i="46"/>
  <c r="O29" i="46" s="1"/>
  <c r="AF13" i="46"/>
  <c r="R34" i="46"/>
  <c r="S33" i="46" s="1"/>
  <c r="AJ17" i="46"/>
  <c r="J24" i="46"/>
  <c r="K23" i="46" s="1"/>
  <c r="Z9" i="46"/>
  <c r="L26" i="46"/>
  <c r="M25" i="46" s="1"/>
  <c r="AB11" i="46"/>
  <c r="T36" i="46"/>
  <c r="U35" i="46" s="1"/>
  <c r="AL19" i="46"/>
  <c r="P30" i="46"/>
  <c r="Q29" i="46" s="1"/>
  <c r="AF15" i="46"/>
  <c r="V36" i="46"/>
  <c r="W35" i="46" s="1"/>
  <c r="AL21" i="46"/>
  <c r="AP27" i="91"/>
  <c r="AB42" i="91" s="1"/>
  <c r="AC41" i="91" s="1"/>
  <c r="AB40" i="91"/>
  <c r="AC39" i="91" s="1"/>
  <c r="AH46" i="91"/>
  <c r="AI45" i="91" s="1"/>
  <c r="AV33" i="91"/>
  <c r="AH48" i="91" s="1"/>
  <c r="AI47" i="91" s="1"/>
  <c r="AN23" i="91"/>
  <c r="AN25" i="91"/>
  <c r="AV29" i="91"/>
  <c r="AD48" i="91" s="1"/>
  <c r="AE47" i="91" s="1"/>
  <c r="J24" i="91"/>
  <c r="K23" i="91" s="1"/>
  <c r="Z9" i="91"/>
  <c r="F22" i="91"/>
  <c r="G21" i="91" s="1"/>
  <c r="X5" i="91"/>
  <c r="L24" i="91"/>
  <c r="M23" i="91" s="1"/>
  <c r="Z11" i="91"/>
  <c r="N28" i="91"/>
  <c r="O27" i="91" s="1"/>
  <c r="AD13" i="91"/>
  <c r="P30" i="91"/>
  <c r="Q29" i="91" s="1"/>
  <c r="AF15" i="91"/>
  <c r="R30" i="91"/>
  <c r="S29" i="91" s="1"/>
  <c r="AF17" i="91"/>
  <c r="AL21" i="91"/>
  <c r="V38" i="91" s="1"/>
  <c r="W37" i="91" s="1"/>
  <c r="AH19" i="91"/>
  <c r="T34" i="91" s="1"/>
  <c r="U33" i="91" s="1"/>
  <c r="H22" i="91"/>
  <c r="I21" i="91" s="1"/>
  <c r="X7" i="91"/>
  <c r="G19" i="85"/>
  <c r="AD7" i="85" l="1"/>
  <c r="H30" i="85" s="1"/>
  <c r="H28" i="85"/>
  <c r="AB5" i="85"/>
  <c r="F26" i="85"/>
  <c r="Z42" i="92"/>
  <c r="AA41" i="92" s="1"/>
  <c r="AR25" i="92"/>
  <c r="AD44" i="92"/>
  <c r="AE43" i="92" s="1"/>
  <c r="AT29" i="92"/>
  <c r="T34" i="92"/>
  <c r="U33" i="92" s="1"/>
  <c r="AJ19" i="92"/>
  <c r="V36" i="92"/>
  <c r="W35" i="92" s="1"/>
  <c r="AL21" i="92"/>
  <c r="P30" i="92"/>
  <c r="Q29" i="92" s="1"/>
  <c r="AF15" i="92"/>
  <c r="L28" i="92"/>
  <c r="M27" i="92" s="1"/>
  <c r="AD11" i="92"/>
  <c r="AT27" i="92"/>
  <c r="AB44" i="92"/>
  <c r="AC43" i="92" s="1"/>
  <c r="R34" i="92"/>
  <c r="S33" i="92" s="1"/>
  <c r="AJ17" i="92"/>
  <c r="N30" i="92"/>
  <c r="O29" i="92" s="1"/>
  <c r="AF13" i="92"/>
  <c r="H22" i="92"/>
  <c r="I21" i="92" s="1"/>
  <c r="X7" i="92"/>
  <c r="AR23" i="92"/>
  <c r="X42" i="92"/>
  <c r="Y41" i="92" s="1"/>
  <c r="J24" i="92"/>
  <c r="K23" i="92" s="1"/>
  <c r="Z9" i="92"/>
  <c r="F22" i="92"/>
  <c r="G21" i="92" s="1"/>
  <c r="X5" i="92"/>
  <c r="AF46" i="92"/>
  <c r="AG45" i="92" s="1"/>
  <c r="AV31" i="92"/>
  <c r="AF48" i="92" s="1"/>
  <c r="AG47" i="92" s="1"/>
  <c r="AR27" i="91"/>
  <c r="AB44" i="91" s="1"/>
  <c r="AC43" i="91" s="1"/>
  <c r="AN21" i="46"/>
  <c r="V38" i="46"/>
  <c r="W37" i="46" s="1"/>
  <c r="P32" i="46"/>
  <c r="Q31" i="46" s="1"/>
  <c r="AH15" i="46"/>
  <c r="T38" i="46"/>
  <c r="U37" i="46" s="1"/>
  <c r="AN19" i="46"/>
  <c r="L28" i="46"/>
  <c r="M27" i="46" s="1"/>
  <c r="AD11" i="46"/>
  <c r="J26" i="46"/>
  <c r="K25" i="46" s="1"/>
  <c r="AB9" i="46"/>
  <c r="R36" i="46"/>
  <c r="S35" i="46" s="1"/>
  <c r="AL17" i="46"/>
  <c r="N32" i="46"/>
  <c r="O31" i="46" s="1"/>
  <c r="AH13" i="46"/>
  <c r="AV29" i="46"/>
  <c r="AD48" i="46" s="1"/>
  <c r="AE47" i="46" s="1"/>
  <c r="AD46" i="46"/>
  <c r="AE45" i="46" s="1"/>
  <c r="AP25" i="46"/>
  <c r="Z40" i="46"/>
  <c r="AA39" i="46" s="1"/>
  <c r="V5" i="46"/>
  <c r="F20" i="46"/>
  <c r="G19" i="46" s="1"/>
  <c r="AR27" i="46"/>
  <c r="AB42" i="46"/>
  <c r="AC41" i="46" s="1"/>
  <c r="X40" i="46"/>
  <c r="Y39" i="46" s="1"/>
  <c r="AP23" i="46"/>
  <c r="H22" i="46"/>
  <c r="I21" i="46" s="1"/>
  <c r="X7" i="46"/>
  <c r="AP23" i="91"/>
  <c r="X42" i="91" s="1"/>
  <c r="Y41" i="91" s="1"/>
  <c r="X40" i="91"/>
  <c r="Y39" i="91" s="1"/>
  <c r="AP25" i="91"/>
  <c r="Z42" i="91" s="1"/>
  <c r="AA41" i="91" s="1"/>
  <c r="Z40" i="91"/>
  <c r="AA39" i="91" s="1"/>
  <c r="H24" i="91"/>
  <c r="I23" i="91" s="1"/>
  <c r="Z7" i="91"/>
  <c r="AJ19" i="91"/>
  <c r="T36" i="91" s="1"/>
  <c r="U35" i="91" s="1"/>
  <c r="AN21" i="91"/>
  <c r="V40" i="91" s="1"/>
  <c r="W39" i="91" s="1"/>
  <c r="R32" i="91"/>
  <c r="S31" i="91" s="1"/>
  <c r="AH17" i="91"/>
  <c r="P32" i="91"/>
  <c r="Q31" i="91" s="1"/>
  <c r="AH15" i="91"/>
  <c r="N30" i="91"/>
  <c r="O29" i="91" s="1"/>
  <c r="AF13" i="91"/>
  <c r="L26" i="91"/>
  <c r="M25" i="91" s="1"/>
  <c r="AB11" i="91"/>
  <c r="F24" i="91"/>
  <c r="G23" i="91" s="1"/>
  <c r="Z5" i="91"/>
  <c r="J26" i="91"/>
  <c r="K25" i="91" s="1"/>
  <c r="AB9" i="91"/>
  <c r="AR25" i="91"/>
  <c r="Z44" i="91" s="1"/>
  <c r="AA43" i="91" s="1"/>
  <c r="AT27" i="91"/>
  <c r="AB46" i="91" s="1"/>
  <c r="AC45" i="91" s="1"/>
  <c r="AR23" i="91"/>
  <c r="X44" i="91" s="1"/>
  <c r="Y43" i="91" s="1"/>
  <c r="A41" i="88"/>
  <c r="A39" i="88"/>
  <c r="AP37" i="88"/>
  <c r="A37" i="88"/>
  <c r="AN35" i="88"/>
  <c r="AP35" i="88" s="1"/>
  <c r="A35" i="88"/>
  <c r="AL33" i="88"/>
  <c r="A33" i="88"/>
  <c r="AJ31" i="88"/>
  <c r="A31" i="88"/>
  <c r="AH29" i="88"/>
  <c r="AF27" i="88"/>
  <c r="AD25" i="88"/>
  <c r="AB23" i="88"/>
  <c r="AB21" i="88"/>
  <c r="AB19" i="88"/>
  <c r="AD19" i="88" s="1"/>
  <c r="X19" i="88"/>
  <c r="AB17" i="88"/>
  <c r="V17" i="88"/>
  <c r="AB15" i="88"/>
  <c r="T15" i="88"/>
  <c r="V15" i="88" s="1"/>
  <c r="AB13" i="88"/>
  <c r="T13" i="88"/>
  <c r="AB11" i="88"/>
  <c r="R11" i="88"/>
  <c r="P11" i="88"/>
  <c r="AB9" i="88"/>
  <c r="N9" i="88"/>
  <c r="AD7" i="88"/>
  <c r="AB7" i="88"/>
  <c r="L7" i="88"/>
  <c r="AB5" i="88"/>
  <c r="J5" i="88"/>
  <c r="A5" i="88"/>
  <c r="AB4" i="88"/>
  <c r="AD4" i="88" s="1"/>
  <c r="H4" i="88"/>
  <c r="J4" i="88" s="1"/>
  <c r="L4" i="88" s="1"/>
  <c r="N4" i="88" s="1"/>
  <c r="P4" i="88" s="1"/>
  <c r="R4" i="88" s="1"/>
  <c r="T4" i="88" s="1"/>
  <c r="V4" i="88" s="1"/>
  <c r="X4" i="88" s="1"/>
  <c r="A43" i="87"/>
  <c r="A41" i="87"/>
  <c r="AP39" i="87"/>
  <c r="A39" i="87"/>
  <c r="AP37" i="87"/>
  <c r="AN37" i="87"/>
  <c r="A37" i="87"/>
  <c r="AL35" i="87"/>
  <c r="AN35" i="87" s="1"/>
  <c r="A35" i="87"/>
  <c r="AJ33" i="87"/>
  <c r="AL33" i="87" s="1"/>
  <c r="AN33" i="87" s="1"/>
  <c r="A33" i="87"/>
  <c r="AH31" i="87"/>
  <c r="AJ31" i="87" s="1"/>
  <c r="A31" i="87"/>
  <c r="AF29" i="87"/>
  <c r="AH29" i="87" s="1"/>
  <c r="A29" i="87"/>
  <c r="AD27" i="87"/>
  <c r="AF27" i="87" s="1"/>
  <c r="A27" i="87"/>
  <c r="AD25" i="87"/>
  <c r="AF25" i="87" s="1"/>
  <c r="AB25" i="87"/>
  <c r="A25" i="87"/>
  <c r="Z23" i="87"/>
  <c r="AB23" i="87" s="1"/>
  <c r="A23" i="87"/>
  <c r="X21" i="87"/>
  <c r="Z21" i="87" s="1"/>
  <c r="A21" i="87"/>
  <c r="V19" i="87"/>
  <c r="X19" i="87" s="1"/>
  <c r="Z19" i="87" s="1"/>
  <c r="A19" i="87"/>
  <c r="T17" i="87"/>
  <c r="V17" i="87" s="1"/>
  <c r="X17" i="87" s="1"/>
  <c r="A17" i="87"/>
  <c r="J16" i="87"/>
  <c r="K15" i="87" s="1"/>
  <c r="R15" i="87"/>
  <c r="N20" i="87" s="1"/>
  <c r="O19" i="87" s="1"/>
  <c r="A15" i="87"/>
  <c r="P13" i="87"/>
  <c r="R13" i="87" s="1"/>
  <c r="L20" i="87" s="1"/>
  <c r="M19" i="87" s="1"/>
  <c r="A13" i="87"/>
  <c r="P11" i="87"/>
  <c r="J18" i="87" s="1"/>
  <c r="K17" i="87" s="1"/>
  <c r="A11" i="87"/>
  <c r="P7" i="87"/>
  <c r="H18" i="87" s="1"/>
  <c r="I17" i="87" s="1"/>
  <c r="L7" i="87"/>
  <c r="A7" i="87"/>
  <c r="P5" i="87"/>
  <c r="F18" i="87" s="1"/>
  <c r="G17" i="87" s="1"/>
  <c r="J5" i="87"/>
  <c r="A5" i="87"/>
  <c r="H4" i="87"/>
  <c r="J4" i="87" s="1"/>
  <c r="L4" i="87" s="1"/>
  <c r="N4" i="87" s="1"/>
  <c r="P4" i="87" s="1"/>
  <c r="X1" i="87"/>
  <c r="P20" i="87"/>
  <c r="Q19" i="87" s="1"/>
  <c r="A42" i="86"/>
  <c r="A40" i="86"/>
  <c r="AP38" i="86"/>
  <c r="AL43" i="86" s="1"/>
  <c r="AM42" i="86" s="1"/>
  <c r="A38" i="86"/>
  <c r="AN36" i="86"/>
  <c r="AJ41" i="86" s="1"/>
  <c r="AK40" i="86" s="1"/>
  <c r="A36" i="86"/>
  <c r="AN34" i="86"/>
  <c r="AH41" i="86" s="1"/>
  <c r="AI40" i="86" s="1"/>
  <c r="AL34" i="86"/>
  <c r="AH39" i="86" s="1"/>
  <c r="AI38" i="86" s="1"/>
  <c r="A34" i="86"/>
  <c r="AJ32" i="86"/>
  <c r="AF37" i="86" s="1"/>
  <c r="AG36" i="86" s="1"/>
  <c r="A32" i="86"/>
  <c r="AH30" i="86"/>
  <c r="AD35" i="86" s="1"/>
  <c r="AE34" i="86" s="1"/>
  <c r="A30" i="86"/>
  <c r="AF28" i="86"/>
  <c r="AB33" i="86" s="1"/>
  <c r="AC32" i="86" s="1"/>
  <c r="A28" i="86"/>
  <c r="AF26" i="86"/>
  <c r="Z33" i="86" s="1"/>
  <c r="AA32" i="86" s="1"/>
  <c r="AD26" i="86"/>
  <c r="Z31" i="86" s="1"/>
  <c r="AA30" i="86" s="1"/>
  <c r="A26" i="86"/>
  <c r="AB24" i="86"/>
  <c r="X29" i="86" s="1"/>
  <c r="Y28" i="86" s="1"/>
  <c r="A24" i="86"/>
  <c r="Z22" i="86"/>
  <c r="V27" i="86" s="1"/>
  <c r="W26" i="86" s="1"/>
  <c r="X20" i="86"/>
  <c r="Z20" i="86" s="1"/>
  <c r="T27" i="86" s="1"/>
  <c r="U26" i="86" s="1"/>
  <c r="V18" i="86"/>
  <c r="R23" i="86" s="1"/>
  <c r="S22" i="86" s="1"/>
  <c r="T16" i="86"/>
  <c r="P21" i="86" s="1"/>
  <c r="Q20" i="86" s="1"/>
  <c r="R14" i="86"/>
  <c r="N19" i="86" s="1"/>
  <c r="O18" i="86" s="1"/>
  <c r="P12" i="86"/>
  <c r="L17" i="86" s="1"/>
  <c r="M16" i="86" s="1"/>
  <c r="N10" i="86"/>
  <c r="J15" i="86" s="1"/>
  <c r="K14" i="86" s="1"/>
  <c r="L8" i="86"/>
  <c r="H13" i="86" s="1"/>
  <c r="I12" i="86" s="1"/>
  <c r="J6" i="86"/>
  <c r="H5" i="86"/>
  <c r="X2" i="86"/>
  <c r="F45" i="86" s="1"/>
  <c r="G44" i="86" s="1"/>
  <c r="AN43" i="86"/>
  <c r="AO42" i="86" s="1"/>
  <c r="F28" i="85" l="1"/>
  <c r="AD5" i="85"/>
  <c r="F30" i="85" s="1"/>
  <c r="J12" i="87"/>
  <c r="K11" i="87" s="1"/>
  <c r="L14" i="87"/>
  <c r="M13" i="87" s="1"/>
  <c r="F11" i="86"/>
  <c r="G10" i="86" s="1"/>
  <c r="J5" i="86"/>
  <c r="B11" i="86" s="1"/>
  <c r="B9" i="86"/>
  <c r="P10" i="86"/>
  <c r="J17" i="86" s="1"/>
  <c r="K16" i="86" s="1"/>
  <c r="R12" i="86"/>
  <c r="L19" i="86" s="1"/>
  <c r="M18" i="86" s="1"/>
  <c r="X18" i="86"/>
  <c r="R25" i="86" s="1"/>
  <c r="S24" i="86" s="1"/>
  <c r="AD24" i="86"/>
  <c r="X31" i="86" s="1"/>
  <c r="Y30" i="86" s="1"/>
  <c r="AL32" i="86"/>
  <c r="AF39" i="86" s="1"/>
  <c r="AG38" i="86" s="1"/>
  <c r="F12" i="87"/>
  <c r="G11" i="87" s="1"/>
  <c r="F10" i="87"/>
  <c r="G9" i="87" s="1"/>
  <c r="X44" i="92"/>
  <c r="Y43" i="92" s="1"/>
  <c r="AT23" i="92"/>
  <c r="AB46" i="92"/>
  <c r="AC45" i="92" s="1"/>
  <c r="AV27" i="92"/>
  <c r="AB48" i="92" s="1"/>
  <c r="AC47" i="92" s="1"/>
  <c r="F24" i="92"/>
  <c r="G23" i="92" s="1"/>
  <c r="Z5" i="92"/>
  <c r="J26" i="92"/>
  <c r="K25" i="92" s="1"/>
  <c r="AB9" i="92"/>
  <c r="H24" i="92"/>
  <c r="I23" i="92" s="1"/>
  <c r="Z7" i="92"/>
  <c r="N32" i="92"/>
  <c r="O31" i="92" s="1"/>
  <c r="AH13" i="92"/>
  <c r="R36" i="92"/>
  <c r="S35" i="92" s="1"/>
  <c r="AL17" i="92"/>
  <c r="L30" i="92"/>
  <c r="M29" i="92" s="1"/>
  <c r="AF11" i="92"/>
  <c r="P32" i="92"/>
  <c r="Q31" i="92" s="1"/>
  <c r="AH15" i="92"/>
  <c r="AN21" i="92"/>
  <c r="V38" i="92"/>
  <c r="W37" i="92" s="1"/>
  <c r="T36" i="92"/>
  <c r="U35" i="92" s="1"/>
  <c r="AL19" i="92"/>
  <c r="AV29" i="92"/>
  <c r="AD48" i="92" s="1"/>
  <c r="AE47" i="92" s="1"/>
  <c r="AD46" i="92"/>
  <c r="AE45" i="92" s="1"/>
  <c r="Z44" i="92"/>
  <c r="AA43" i="92" s="1"/>
  <c r="AT25" i="92"/>
  <c r="AB44" i="46"/>
  <c r="AC43" i="46" s="1"/>
  <c r="AT27" i="46"/>
  <c r="F22" i="46"/>
  <c r="G21" i="46" s="1"/>
  <c r="X5" i="46"/>
  <c r="Z42" i="46"/>
  <c r="AA41" i="46" s="1"/>
  <c r="AR25" i="46"/>
  <c r="V40" i="46"/>
  <c r="W39" i="46" s="1"/>
  <c r="AP21" i="46"/>
  <c r="H24" i="46"/>
  <c r="I23" i="46" s="1"/>
  <c r="Z7" i="46"/>
  <c r="X42" i="46"/>
  <c r="Y41" i="46" s="1"/>
  <c r="AR23" i="46"/>
  <c r="N34" i="46"/>
  <c r="O33" i="46" s="1"/>
  <c r="AJ13" i="46"/>
  <c r="R38" i="46"/>
  <c r="S37" i="46" s="1"/>
  <c r="AN17" i="46"/>
  <c r="J28" i="46"/>
  <c r="K27" i="46" s="1"/>
  <c r="AD9" i="46"/>
  <c r="L30" i="46"/>
  <c r="M29" i="46" s="1"/>
  <c r="AF11" i="46"/>
  <c r="T40" i="46"/>
  <c r="U39" i="46" s="1"/>
  <c r="AP19" i="46"/>
  <c r="P34" i="46"/>
  <c r="Q33" i="46" s="1"/>
  <c r="AJ15" i="46"/>
  <c r="AP21" i="91"/>
  <c r="V42" i="91" s="1"/>
  <c r="W41" i="91" s="1"/>
  <c r="AT23" i="91"/>
  <c r="X46" i="91" s="1"/>
  <c r="Y45" i="91" s="1"/>
  <c r="AV27" i="91"/>
  <c r="AB48" i="91" s="1"/>
  <c r="AC47" i="91" s="1"/>
  <c r="AT25" i="91"/>
  <c r="Z46" i="91" s="1"/>
  <c r="AA45" i="91" s="1"/>
  <c r="J28" i="91"/>
  <c r="K27" i="91" s="1"/>
  <c r="AD9" i="91"/>
  <c r="AB5" i="91"/>
  <c r="L28" i="91"/>
  <c r="M27" i="91" s="1"/>
  <c r="AD11" i="91"/>
  <c r="N32" i="91"/>
  <c r="O31" i="91" s="1"/>
  <c r="AH13" i="91"/>
  <c r="P34" i="91"/>
  <c r="Q33" i="91" s="1"/>
  <c r="AJ15" i="91"/>
  <c r="R34" i="91"/>
  <c r="S33" i="91" s="1"/>
  <c r="AJ17" i="91"/>
  <c r="AL19" i="91"/>
  <c r="T38" i="91" s="1"/>
  <c r="U37" i="91" s="1"/>
  <c r="H26" i="91"/>
  <c r="I25" i="91" s="1"/>
  <c r="AB7" i="91"/>
  <c r="L5" i="87"/>
  <c r="F14" i="87" s="1"/>
  <c r="G13" i="87" s="1"/>
  <c r="R5" i="87"/>
  <c r="F20" i="87" s="1"/>
  <c r="G19" i="87" s="1"/>
  <c r="R11" i="87"/>
  <c r="J20" i="87" s="1"/>
  <c r="K19" i="87" s="1"/>
  <c r="P22" i="87"/>
  <c r="Q21" i="87" s="1"/>
  <c r="H26" i="88"/>
  <c r="I25" i="88" s="1"/>
  <c r="F10" i="88"/>
  <c r="G9" i="88" s="1"/>
  <c r="F28" i="88"/>
  <c r="G27" i="88" s="1"/>
  <c r="H12" i="88"/>
  <c r="I11" i="88" s="1"/>
  <c r="H30" i="88"/>
  <c r="I29" i="88" s="1"/>
  <c r="J28" i="88"/>
  <c r="K27" i="88" s="1"/>
  <c r="L18" i="88"/>
  <c r="M17" i="88" s="1"/>
  <c r="N20" i="88"/>
  <c r="O19" i="88" s="1"/>
  <c r="N28" i="88"/>
  <c r="O27" i="88" s="1"/>
  <c r="P22" i="88"/>
  <c r="Q21" i="88" s="1"/>
  <c r="R22" i="88"/>
  <c r="S21" i="88" s="1"/>
  <c r="R28" i="88"/>
  <c r="S27" i="88" s="1"/>
  <c r="T24" i="88"/>
  <c r="U23" i="88" s="1"/>
  <c r="T30" i="88"/>
  <c r="U29" i="88" s="1"/>
  <c r="X28" i="88"/>
  <c r="Y27" i="88" s="1"/>
  <c r="Z30" i="88"/>
  <c r="AA29" i="88" s="1"/>
  <c r="AD34" i="88"/>
  <c r="AE33" i="88" s="1"/>
  <c r="AJ42" i="88"/>
  <c r="AK41" i="88" s="1"/>
  <c r="AL42" i="88"/>
  <c r="AM41" i="88" s="1"/>
  <c r="AB3" i="88"/>
  <c r="L5" i="88"/>
  <c r="F12" i="88" s="1"/>
  <c r="G11" i="88" s="1"/>
  <c r="AD5" i="88"/>
  <c r="F30" i="88" s="1"/>
  <c r="G29" i="88" s="1"/>
  <c r="H28" i="88"/>
  <c r="I27" i="88" s="1"/>
  <c r="J14" i="88"/>
  <c r="K13" i="88" s="1"/>
  <c r="L16" i="88"/>
  <c r="M15" i="88" s="1"/>
  <c r="L28" i="88"/>
  <c r="M27" i="88" s="1"/>
  <c r="V13" i="88"/>
  <c r="N22" i="88" s="1"/>
  <c r="O21" i="88" s="1"/>
  <c r="P20" i="88"/>
  <c r="Q19" i="88" s="1"/>
  <c r="P28" i="88"/>
  <c r="Q27" i="88" s="1"/>
  <c r="X17" i="88"/>
  <c r="R24" i="88" s="1"/>
  <c r="S23" i="88" s="1"/>
  <c r="AD17" i="88"/>
  <c r="R30" i="88" s="1"/>
  <c r="S29" i="88" s="1"/>
  <c r="T28" i="88"/>
  <c r="U27" i="88" s="1"/>
  <c r="V28" i="88"/>
  <c r="W27" i="88" s="1"/>
  <c r="AD23" i="88"/>
  <c r="X30" i="88" s="1"/>
  <c r="Y29" i="88" s="1"/>
  <c r="AB32" i="88"/>
  <c r="AC31" i="88" s="1"/>
  <c r="AJ29" i="88"/>
  <c r="AD36" i="88" s="1"/>
  <c r="AE35" i="88" s="1"/>
  <c r="AF36" i="88"/>
  <c r="AG35" i="88" s="1"/>
  <c r="AH38" i="88"/>
  <c r="AI37" i="88" s="1"/>
  <c r="AJ40" i="88"/>
  <c r="AK39" i="88" s="1"/>
  <c r="L5" i="86"/>
  <c r="B13" i="86" s="1"/>
  <c r="P3" i="87"/>
  <c r="R4" i="87"/>
  <c r="B20" i="87" s="1"/>
  <c r="R28" i="87"/>
  <c r="S27" i="87" s="1"/>
  <c r="AB19" i="87"/>
  <c r="T28" i="87"/>
  <c r="U27" i="87" s="1"/>
  <c r="AB21" i="87"/>
  <c r="P26" i="87"/>
  <c r="Q25" i="87" s="1"/>
  <c r="Z17" i="87"/>
  <c r="V30" i="87"/>
  <c r="W29" i="87" s="1"/>
  <c r="AD23" i="87"/>
  <c r="AB36" i="87"/>
  <c r="AC35" i="87" s="1"/>
  <c r="AJ29" i="87"/>
  <c r="AD38" i="87"/>
  <c r="AE37" i="87" s="1"/>
  <c r="AL31" i="87"/>
  <c r="AF4" i="88"/>
  <c r="AD3" i="88"/>
  <c r="L6" i="86"/>
  <c r="N8" i="86"/>
  <c r="R10" i="86"/>
  <c r="H11" i="86"/>
  <c r="I10" i="86" s="1"/>
  <c r="T12" i="86"/>
  <c r="J13" i="86"/>
  <c r="K12" i="86" s="1"/>
  <c r="T14" i="86"/>
  <c r="V16" i="86"/>
  <c r="Z18" i="86"/>
  <c r="P19" i="86"/>
  <c r="Q18" i="86" s="1"/>
  <c r="AB20" i="86"/>
  <c r="R21" i="86"/>
  <c r="S20" i="86" s="1"/>
  <c r="AB22" i="86"/>
  <c r="AF24" i="86"/>
  <c r="V25" i="86"/>
  <c r="W24" i="86" s="1"/>
  <c r="AH26" i="86"/>
  <c r="X27" i="86"/>
  <c r="Y26" i="86" s="1"/>
  <c r="AH28" i="86"/>
  <c r="AJ30" i="86"/>
  <c r="AN32" i="86"/>
  <c r="AD33" i="86"/>
  <c r="AE32" i="86" s="1"/>
  <c r="AP34" i="86"/>
  <c r="AH43" i="86" s="1"/>
  <c r="AI42" i="86" s="1"/>
  <c r="AF35" i="86"/>
  <c r="AG34" i="86" s="1"/>
  <c r="AP36" i="86"/>
  <c r="AJ43" i="86" s="1"/>
  <c r="AK42" i="86" s="1"/>
  <c r="AL41" i="86"/>
  <c r="AM40" i="86" s="1"/>
  <c r="B45" i="86"/>
  <c r="C44" i="86" s="1"/>
  <c r="T5" i="87"/>
  <c r="B6" i="87"/>
  <c r="R7" i="87"/>
  <c r="B10" i="87"/>
  <c r="B12" i="87"/>
  <c r="T13" i="87"/>
  <c r="B14" i="87"/>
  <c r="J14" i="87"/>
  <c r="K13" i="87" s="1"/>
  <c r="T15" i="87"/>
  <c r="B16" i="87"/>
  <c r="F16" i="87"/>
  <c r="G15" i="87" s="1"/>
  <c r="B18" i="87"/>
  <c r="N18" i="87"/>
  <c r="O17" i="87" s="1"/>
  <c r="R24" i="87"/>
  <c r="S23" i="87" s="1"/>
  <c r="X30" i="87"/>
  <c r="Y29" i="87" s="1"/>
  <c r="Z34" i="87"/>
  <c r="AA33" i="87" s="1"/>
  <c r="AF38" i="87"/>
  <c r="AG37" i="87" s="1"/>
  <c r="AH42" i="87"/>
  <c r="AI41" i="87" s="1"/>
  <c r="AJ42" i="87"/>
  <c r="AK41" i="87" s="1"/>
  <c r="AL42" i="87"/>
  <c r="AM41" i="87" s="1"/>
  <c r="AF36" i="87"/>
  <c r="AG35" i="87" s="1"/>
  <c r="AD34" i="87"/>
  <c r="AE33" i="87" s="1"/>
  <c r="X28" i="87"/>
  <c r="Y27" i="87" s="1"/>
  <c r="V26" i="87"/>
  <c r="W25" i="87" s="1"/>
  <c r="B46" i="87"/>
  <c r="C45" i="87" s="1"/>
  <c r="AN44" i="87"/>
  <c r="AO43" i="87" s="1"/>
  <c r="AJ40" i="87"/>
  <c r="AK39" i="87" s="1"/>
  <c r="AH38" i="87"/>
  <c r="AI37" i="87" s="1"/>
  <c r="AB32" i="87"/>
  <c r="AC31" i="87" s="1"/>
  <c r="Z30" i="87"/>
  <c r="AA29" i="87" s="1"/>
  <c r="T24" i="87"/>
  <c r="U23" i="87" s="1"/>
  <c r="X34" i="87"/>
  <c r="Y33" i="87" s="1"/>
  <c r="AH25" i="87"/>
  <c r="AF42" i="87"/>
  <c r="AG41" i="87" s="1"/>
  <c r="AP33" i="87"/>
  <c r="AF44" i="87" s="1"/>
  <c r="AG43" i="87" s="1"/>
  <c r="F9" i="86"/>
  <c r="G8" i="86" s="1"/>
  <c r="L15" i="86"/>
  <c r="M14" i="86" s="1"/>
  <c r="N17" i="86"/>
  <c r="O16" i="86" s="1"/>
  <c r="T23" i="86"/>
  <c r="U22" i="86" s="1"/>
  <c r="T25" i="86"/>
  <c r="U24" i="86" s="1"/>
  <c r="Z29" i="86"/>
  <c r="AA28" i="86" s="1"/>
  <c r="AB31" i="86"/>
  <c r="AC30" i="86" s="1"/>
  <c r="AH37" i="86"/>
  <c r="AI36" i="86" s="1"/>
  <c r="AJ39" i="86"/>
  <c r="AK38" i="86" s="1"/>
  <c r="B8" i="87"/>
  <c r="F8" i="87"/>
  <c r="G7" i="87" s="1"/>
  <c r="H12" i="87"/>
  <c r="I11" i="87" s="1"/>
  <c r="H14" i="87"/>
  <c r="I13" i="87" s="1"/>
  <c r="H16" i="87"/>
  <c r="I15" i="87" s="1"/>
  <c r="L16" i="87"/>
  <c r="M15" i="87" s="1"/>
  <c r="P24" i="87"/>
  <c r="Q23" i="87" s="1"/>
  <c r="L18" i="87"/>
  <c r="M17" i="87" s="1"/>
  <c r="R26" i="87"/>
  <c r="S25" i="87" s="1"/>
  <c r="T26" i="87"/>
  <c r="U25" i="87" s="1"/>
  <c r="R22" i="87"/>
  <c r="S21" i="87" s="1"/>
  <c r="Z32" i="87"/>
  <c r="AA31" i="87" s="1"/>
  <c r="AH40" i="87"/>
  <c r="AI39" i="87" s="1"/>
  <c r="AJ44" i="87"/>
  <c r="AK43" i="87" s="1"/>
  <c r="AL44" i="87"/>
  <c r="AM43" i="87" s="1"/>
  <c r="V28" i="87"/>
  <c r="W27" i="87" s="1"/>
  <c r="X32" i="87"/>
  <c r="Y31" i="87" s="1"/>
  <c r="AB34" i="87"/>
  <c r="AC33" i="87" s="1"/>
  <c r="AD36" i="87"/>
  <c r="AE35" i="87" s="1"/>
  <c r="AF40" i="87"/>
  <c r="AG39" i="87" s="1"/>
  <c r="N5" i="88"/>
  <c r="AF5" i="88"/>
  <c r="B6" i="88"/>
  <c r="N7" i="88"/>
  <c r="AF7" i="88"/>
  <c r="B8" i="88"/>
  <c r="F8" i="88"/>
  <c r="G7" i="88" s="1"/>
  <c r="P9" i="88"/>
  <c r="AD9" i="88"/>
  <c r="H10" i="88"/>
  <c r="I9" i="88" s="1"/>
  <c r="T11" i="88"/>
  <c r="AD11" i="88"/>
  <c r="X13" i="88"/>
  <c r="N24" i="88" s="1"/>
  <c r="O23" i="88" s="1"/>
  <c r="AD13" i="88"/>
  <c r="L14" i="88"/>
  <c r="M13" i="88" s="1"/>
  <c r="X15" i="88"/>
  <c r="P24" i="88" s="1"/>
  <c r="Q23" i="88" s="1"/>
  <c r="AD15" i="88"/>
  <c r="AF17" i="88"/>
  <c r="B18" i="88"/>
  <c r="N18" i="88"/>
  <c r="O17" i="88" s="1"/>
  <c r="AF19" i="88"/>
  <c r="B20" i="88"/>
  <c r="R20" i="88"/>
  <c r="S19" i="88" s="1"/>
  <c r="AD21" i="88"/>
  <c r="T22" i="88"/>
  <c r="U21" i="88" s="1"/>
  <c r="AF23" i="88"/>
  <c r="B24" i="88"/>
  <c r="V24" i="88"/>
  <c r="W23" i="88" s="1"/>
  <c r="AF25" i="88"/>
  <c r="B26" i="88"/>
  <c r="F26" i="88"/>
  <c r="G25" i="88" s="1"/>
  <c r="J26" i="88"/>
  <c r="K25" i="88" s="1"/>
  <c r="N26" i="88"/>
  <c r="O25" i="88" s="1"/>
  <c r="R26" i="88"/>
  <c r="S25" i="88" s="1"/>
  <c r="V26" i="88"/>
  <c r="W25" i="88" s="1"/>
  <c r="AH27" i="88"/>
  <c r="AB30" i="88"/>
  <c r="AC29" i="88" s="1"/>
  <c r="AL31" i="88"/>
  <c r="AN33" i="88"/>
  <c r="AH36" i="88"/>
  <c r="AI35" i="88" s="1"/>
  <c r="AJ38" i="88"/>
  <c r="AK37" i="88" s="1"/>
  <c r="AN42" i="88"/>
  <c r="AO41" i="88" s="1"/>
  <c r="B44" i="88"/>
  <c r="C43" i="88" s="1"/>
  <c r="AH27" i="87"/>
  <c r="AP35" i="87"/>
  <c r="AH44" i="87" s="1"/>
  <c r="AI43" i="87" s="1"/>
  <c r="B10" i="88"/>
  <c r="B12" i="88"/>
  <c r="J12" i="88"/>
  <c r="K11" i="88" s="1"/>
  <c r="B14" i="88"/>
  <c r="B16" i="88"/>
  <c r="N16" i="88"/>
  <c r="O15" i="88" s="1"/>
  <c r="P18" i="88"/>
  <c r="Q17" i="88" s="1"/>
  <c r="B22" i="88"/>
  <c r="L26" i="88"/>
  <c r="M25" i="88" s="1"/>
  <c r="P26" i="88"/>
  <c r="Q25" i="88" s="1"/>
  <c r="T26" i="88"/>
  <c r="U25" i="88" s="1"/>
  <c r="X26" i="88"/>
  <c r="Y25" i="88" s="1"/>
  <c r="B28" i="88"/>
  <c r="Z28" i="88"/>
  <c r="AA27" i="88" s="1"/>
  <c r="B30" i="88"/>
  <c r="B32" i="88"/>
  <c r="AD32" i="88"/>
  <c r="AE31" i="88" s="1"/>
  <c r="AF34" i="88"/>
  <c r="AG33" i="88" s="1"/>
  <c r="AL40" i="88"/>
  <c r="AM39" i="88" s="1"/>
  <c r="AL29" i="88" l="1"/>
  <c r="V40" i="92"/>
  <c r="W39" i="92" s="1"/>
  <c r="AP21" i="92"/>
  <c r="Z46" i="92"/>
  <c r="AA45" i="92" s="1"/>
  <c r="AV25" i="92"/>
  <c r="Z48" i="92" s="1"/>
  <c r="AA47" i="92" s="1"/>
  <c r="T38" i="92"/>
  <c r="U37" i="92" s="1"/>
  <c r="AN19" i="92"/>
  <c r="P34" i="92"/>
  <c r="Q33" i="92" s="1"/>
  <c r="AJ15" i="92"/>
  <c r="L32" i="92"/>
  <c r="M31" i="92" s="1"/>
  <c r="AH11" i="92"/>
  <c r="R38" i="92"/>
  <c r="S37" i="92" s="1"/>
  <c r="AN17" i="92"/>
  <c r="N34" i="92"/>
  <c r="O33" i="92" s="1"/>
  <c r="AJ13" i="92"/>
  <c r="H26" i="92"/>
  <c r="I25" i="92" s="1"/>
  <c r="AB7" i="92"/>
  <c r="J28" i="92"/>
  <c r="K27" i="92" s="1"/>
  <c r="AD9" i="92"/>
  <c r="F26" i="92"/>
  <c r="G25" i="92" s="1"/>
  <c r="AB5" i="92"/>
  <c r="X46" i="92"/>
  <c r="Y45" i="92" s="1"/>
  <c r="AV23" i="92"/>
  <c r="X48" i="92" s="1"/>
  <c r="Y47" i="92" s="1"/>
  <c r="P36" i="46"/>
  <c r="Q35" i="46" s="1"/>
  <c r="AL15" i="46"/>
  <c r="T42" i="46"/>
  <c r="U41" i="46" s="1"/>
  <c r="AR19" i="46"/>
  <c r="L32" i="46"/>
  <c r="M31" i="46" s="1"/>
  <c r="AH11" i="46"/>
  <c r="J30" i="46"/>
  <c r="K29" i="46" s="1"/>
  <c r="AF9" i="46"/>
  <c r="R40" i="46"/>
  <c r="S39" i="46" s="1"/>
  <c r="AP17" i="46"/>
  <c r="N36" i="46"/>
  <c r="O35" i="46" s="1"/>
  <c r="AL13" i="46"/>
  <c r="AT23" i="46"/>
  <c r="X44" i="46"/>
  <c r="Y43" i="46" s="1"/>
  <c r="H26" i="46"/>
  <c r="I25" i="46" s="1"/>
  <c r="AB7" i="46"/>
  <c r="V42" i="46"/>
  <c r="W41" i="46" s="1"/>
  <c r="AR21" i="46"/>
  <c r="Z44" i="46"/>
  <c r="AA43" i="46" s="1"/>
  <c r="AT25" i="46"/>
  <c r="F24" i="46"/>
  <c r="G23" i="46" s="1"/>
  <c r="Z5" i="46"/>
  <c r="AB46" i="46"/>
  <c r="AC45" i="46" s="1"/>
  <c r="AV27" i="46"/>
  <c r="AB48" i="46" s="1"/>
  <c r="AC47" i="46" s="1"/>
  <c r="AV23" i="91"/>
  <c r="X48" i="91" s="1"/>
  <c r="Y47" i="91" s="1"/>
  <c r="H28" i="91"/>
  <c r="I27" i="91" s="1"/>
  <c r="AD7" i="91"/>
  <c r="AN19" i="91"/>
  <c r="T40" i="91" s="1"/>
  <c r="U39" i="91" s="1"/>
  <c r="R36" i="91"/>
  <c r="S35" i="91" s="1"/>
  <c r="AL17" i="91"/>
  <c r="P36" i="91"/>
  <c r="Q35" i="91" s="1"/>
  <c r="AL15" i="91"/>
  <c r="N34" i="91"/>
  <c r="O33" i="91" s="1"/>
  <c r="AJ13" i="91"/>
  <c r="L30" i="91"/>
  <c r="M29" i="91" s="1"/>
  <c r="AF11" i="91"/>
  <c r="F28" i="91"/>
  <c r="G27" i="91" s="1"/>
  <c r="AD5" i="91"/>
  <c r="J30" i="91"/>
  <c r="K29" i="91" s="1"/>
  <c r="AF9" i="91"/>
  <c r="AV25" i="91"/>
  <c r="Z48" i="91" s="1"/>
  <c r="AA47" i="91" s="1"/>
  <c r="AR21" i="91"/>
  <c r="V44" i="91" s="1"/>
  <c r="W43" i="91" s="1"/>
  <c r="T11" i="87"/>
  <c r="D30" i="88"/>
  <c r="C29" i="88"/>
  <c r="E29" i="88" s="1"/>
  <c r="D28" i="88"/>
  <c r="C27" i="88"/>
  <c r="E27" i="88" s="1"/>
  <c r="C15" i="88"/>
  <c r="E15" i="88" s="1"/>
  <c r="D16" i="88"/>
  <c r="C9" i="88"/>
  <c r="E9" i="88" s="1"/>
  <c r="D10" i="88"/>
  <c r="Z36" i="87"/>
  <c r="AA35" i="87" s="1"/>
  <c r="AJ27" i="87"/>
  <c r="AH40" i="88"/>
  <c r="AI39" i="88" s="1"/>
  <c r="AP33" i="88"/>
  <c r="AH42" i="88" s="1"/>
  <c r="AI41" i="88" s="1"/>
  <c r="AB34" i="88"/>
  <c r="AC33" i="88" s="1"/>
  <c r="AJ27" i="88"/>
  <c r="D26" i="88"/>
  <c r="C25" i="88"/>
  <c r="E25" i="88" s="1"/>
  <c r="AH23" i="88"/>
  <c r="X32" i="88"/>
  <c r="Y31" i="88" s="1"/>
  <c r="V30" i="88"/>
  <c r="W29" i="88" s="1"/>
  <c r="AF21" i="88"/>
  <c r="D20" i="88"/>
  <c r="C19" i="88"/>
  <c r="E19" i="88" s="1"/>
  <c r="R32" i="88"/>
  <c r="S31" i="88" s="1"/>
  <c r="AH17" i="88"/>
  <c r="N30" i="88"/>
  <c r="O29" i="88" s="1"/>
  <c r="AF13" i="88"/>
  <c r="AF11" i="88"/>
  <c r="L30" i="88"/>
  <c r="M29" i="88" s="1"/>
  <c r="J16" i="88"/>
  <c r="K15" i="88" s="1"/>
  <c r="R9" i="88"/>
  <c r="D8" i="88"/>
  <c r="C7" i="88"/>
  <c r="E7" i="88" s="1"/>
  <c r="P7" i="88"/>
  <c r="H14" i="88"/>
  <c r="I13" i="88" s="1"/>
  <c r="F32" i="88"/>
  <c r="G31" i="88" s="1"/>
  <c r="AH5" i="88"/>
  <c r="D20" i="87"/>
  <c r="C19" i="87"/>
  <c r="E19" i="87" s="1"/>
  <c r="D11" i="86"/>
  <c r="C10" i="86"/>
  <c r="E10" i="86" s="1"/>
  <c r="D9" i="86"/>
  <c r="C8" i="86"/>
  <c r="E8" i="86" s="1"/>
  <c r="X36" i="87"/>
  <c r="Y35" i="87" s="1"/>
  <c r="AJ25" i="87"/>
  <c r="N22" i="87"/>
  <c r="O21" i="87" s="1"/>
  <c r="V15" i="87"/>
  <c r="D14" i="87"/>
  <c r="C13" i="87"/>
  <c r="E13" i="87" s="1"/>
  <c r="D12" i="87"/>
  <c r="C11" i="87"/>
  <c r="E11" i="87" s="1"/>
  <c r="D10" i="87"/>
  <c r="C9" i="87"/>
  <c r="E9" i="87" s="1"/>
  <c r="D6" i="87"/>
  <c r="C5" i="87"/>
  <c r="E5" i="87" s="1"/>
  <c r="AF41" i="86"/>
  <c r="AG40" i="86" s="1"/>
  <c r="AP32" i="86"/>
  <c r="AF43" i="86" s="1"/>
  <c r="AG42" i="86" s="1"/>
  <c r="AD37" i="86"/>
  <c r="AE36" i="86" s="1"/>
  <c r="AL30" i="86"/>
  <c r="X33" i="86"/>
  <c r="Y32" i="86" s="1"/>
  <c r="AH24" i="86"/>
  <c r="V29" i="86"/>
  <c r="W28" i="86" s="1"/>
  <c r="AD22" i="86"/>
  <c r="P23" i="86"/>
  <c r="Q22" i="86" s="1"/>
  <c r="X16" i="86"/>
  <c r="V14" i="86"/>
  <c r="N21" i="86"/>
  <c r="O20" i="86" s="1"/>
  <c r="D13" i="86"/>
  <c r="C12" i="86"/>
  <c r="E12" i="86" s="1"/>
  <c r="H15" i="86"/>
  <c r="I14" i="86" s="1"/>
  <c r="P8" i="86"/>
  <c r="N6" i="86"/>
  <c r="F13" i="86"/>
  <c r="G12" i="86" s="1"/>
  <c r="AH4" i="88"/>
  <c r="AF3" i="88"/>
  <c r="N5" i="86"/>
  <c r="B15" i="86" s="1"/>
  <c r="D32" i="88"/>
  <c r="C31" i="88"/>
  <c r="E31" i="88" s="1"/>
  <c r="C21" i="88"/>
  <c r="E21" i="88" s="1"/>
  <c r="D22" i="88"/>
  <c r="D14" i="88"/>
  <c r="C13" i="88"/>
  <c r="E13" i="88" s="1"/>
  <c r="C11" i="88"/>
  <c r="E11" i="88" s="1"/>
  <c r="D12" i="88"/>
  <c r="AN31" i="88"/>
  <c r="AF38" i="88"/>
  <c r="AG37" i="88" s="1"/>
  <c r="AD38" i="88"/>
  <c r="AE37" i="88" s="1"/>
  <c r="AN29" i="88"/>
  <c r="Z32" i="88"/>
  <c r="AA31" i="88" s="1"/>
  <c r="AH25" i="88"/>
  <c r="D24" i="88"/>
  <c r="C23" i="88"/>
  <c r="E23" i="88" s="1"/>
  <c r="AH19" i="88"/>
  <c r="T32" i="88"/>
  <c r="U31" i="88" s="1"/>
  <c r="D18" i="88"/>
  <c r="C17" i="88"/>
  <c r="E17" i="88" s="1"/>
  <c r="AF15" i="88"/>
  <c r="P30" i="88"/>
  <c r="Q29" i="88" s="1"/>
  <c r="L20" i="88"/>
  <c r="M19" i="88" s="1"/>
  <c r="V11" i="88"/>
  <c r="J30" i="88"/>
  <c r="K29" i="88" s="1"/>
  <c r="AF9" i="88"/>
  <c r="AH7" i="88"/>
  <c r="H32" i="88"/>
  <c r="I31" i="88" s="1"/>
  <c r="D6" i="88"/>
  <c r="C5" i="88"/>
  <c r="E5" i="88" s="1"/>
  <c r="F14" i="88"/>
  <c r="G13" i="88" s="1"/>
  <c r="P5" i="88"/>
  <c r="C7" i="87"/>
  <c r="E7" i="87" s="1"/>
  <c r="D8" i="87"/>
  <c r="D18" i="87"/>
  <c r="C17" i="87"/>
  <c r="E17" i="87" s="1"/>
  <c r="D16" i="87"/>
  <c r="C15" i="87"/>
  <c r="E15" i="87" s="1"/>
  <c r="V13" i="87"/>
  <c r="L22" i="87"/>
  <c r="M21" i="87" s="1"/>
  <c r="J22" i="87"/>
  <c r="K21" i="87" s="1"/>
  <c r="V11" i="87"/>
  <c r="T7" i="87"/>
  <c r="H20" i="87"/>
  <c r="I19" i="87" s="1"/>
  <c r="F22" i="87"/>
  <c r="G21" i="87" s="1"/>
  <c r="V5" i="87"/>
  <c r="AJ28" i="86"/>
  <c r="AB35" i="86"/>
  <c r="AC34" i="86" s="1"/>
  <c r="Z35" i="86"/>
  <c r="AA34" i="86" s="1"/>
  <c r="AJ26" i="86"/>
  <c r="AD20" i="86"/>
  <c r="T29" i="86"/>
  <c r="U28" i="86" s="1"/>
  <c r="R27" i="86"/>
  <c r="S26" i="86" s="1"/>
  <c r="AB18" i="86"/>
  <c r="L21" i="86"/>
  <c r="M20" i="86" s="1"/>
  <c r="V12" i="86"/>
  <c r="J19" i="86"/>
  <c r="K18" i="86" s="1"/>
  <c r="T10" i="86"/>
  <c r="D7" i="86"/>
  <c r="C6" i="86"/>
  <c r="E6" i="86" s="1"/>
  <c r="AD40" i="87"/>
  <c r="AE39" i="87" s="1"/>
  <c r="AN31" i="87"/>
  <c r="AB38" i="87"/>
  <c r="AC37" i="87" s="1"/>
  <c r="AL29" i="87"/>
  <c r="V32" i="87"/>
  <c r="W31" i="87" s="1"/>
  <c r="AF23" i="87"/>
  <c r="P28" i="87"/>
  <c r="Q27" i="87" s="1"/>
  <c r="AB17" i="87"/>
  <c r="T30" i="87"/>
  <c r="U29" i="87" s="1"/>
  <c r="AD21" i="87"/>
  <c r="R30" i="87"/>
  <c r="S29" i="87" s="1"/>
  <c r="AD19" i="87"/>
  <c r="T4" i="87"/>
  <c r="R3" i="87"/>
  <c r="F28" i="92" l="1"/>
  <c r="G27" i="92" s="1"/>
  <c r="AD5" i="92"/>
  <c r="J30" i="92"/>
  <c r="K29" i="92" s="1"/>
  <c r="AF9" i="92"/>
  <c r="H28" i="92"/>
  <c r="I27" i="92" s="1"/>
  <c r="AD7" i="92"/>
  <c r="N36" i="92"/>
  <c r="O35" i="92" s="1"/>
  <c r="AL13" i="92"/>
  <c r="R40" i="92"/>
  <c r="S39" i="92" s="1"/>
  <c r="AP17" i="92"/>
  <c r="L34" i="92"/>
  <c r="M33" i="92" s="1"/>
  <c r="AJ11" i="92"/>
  <c r="P36" i="92"/>
  <c r="Q35" i="92" s="1"/>
  <c r="AL15" i="92"/>
  <c r="T40" i="92"/>
  <c r="U39" i="92" s="1"/>
  <c r="AP19" i="92"/>
  <c r="V42" i="92"/>
  <c r="W41" i="92" s="1"/>
  <c r="AR21" i="92"/>
  <c r="X46" i="46"/>
  <c r="Y45" i="46" s="1"/>
  <c r="AV23" i="46"/>
  <c r="X48" i="46" s="1"/>
  <c r="Y47" i="46" s="1"/>
  <c r="F26" i="46"/>
  <c r="G25" i="46" s="1"/>
  <c r="AB5" i="46"/>
  <c r="Z46" i="46"/>
  <c r="AA45" i="46" s="1"/>
  <c r="AV25" i="46"/>
  <c r="Z48" i="46" s="1"/>
  <c r="AA47" i="46" s="1"/>
  <c r="V44" i="46"/>
  <c r="W43" i="46" s="1"/>
  <c r="AT21" i="46"/>
  <c r="H28" i="46"/>
  <c r="I27" i="46" s="1"/>
  <c r="AD7" i="46"/>
  <c r="N38" i="46"/>
  <c r="O37" i="46" s="1"/>
  <c r="AN13" i="46"/>
  <c r="R42" i="46"/>
  <c r="S41" i="46" s="1"/>
  <c r="AR17" i="46"/>
  <c r="J32" i="46"/>
  <c r="K31" i="46" s="1"/>
  <c r="AH9" i="46"/>
  <c r="L34" i="46"/>
  <c r="M33" i="46" s="1"/>
  <c r="AJ11" i="46"/>
  <c r="T44" i="46"/>
  <c r="U43" i="46" s="1"/>
  <c r="AT19" i="46"/>
  <c r="P38" i="46"/>
  <c r="Q37" i="46" s="1"/>
  <c r="AN15" i="46"/>
  <c r="AT21" i="91"/>
  <c r="V46" i="91" s="1"/>
  <c r="W45" i="91" s="1"/>
  <c r="J32" i="91"/>
  <c r="K31" i="91" s="1"/>
  <c r="AH9" i="91"/>
  <c r="F30" i="91"/>
  <c r="G29" i="91" s="1"/>
  <c r="AF5" i="91"/>
  <c r="L32" i="91"/>
  <c r="M31" i="91" s="1"/>
  <c r="AH11" i="91"/>
  <c r="N36" i="91"/>
  <c r="O35" i="91" s="1"/>
  <c r="AL13" i="91"/>
  <c r="P38" i="91"/>
  <c r="Q37" i="91" s="1"/>
  <c r="AN15" i="91"/>
  <c r="R38" i="91"/>
  <c r="S37" i="91" s="1"/>
  <c r="AN17" i="91"/>
  <c r="AP19" i="91"/>
  <c r="T42" i="91" s="1"/>
  <c r="U41" i="91" s="1"/>
  <c r="H30" i="91"/>
  <c r="I29" i="91" s="1"/>
  <c r="AF7" i="91"/>
  <c r="T3" i="87"/>
  <c r="V4" i="87"/>
  <c r="B22" i="87"/>
  <c r="R32" i="87"/>
  <c r="S31" i="87" s="1"/>
  <c r="AF19" i="87"/>
  <c r="T32" i="87"/>
  <c r="U31" i="87" s="1"/>
  <c r="AF21" i="87"/>
  <c r="P30" i="87"/>
  <c r="Q29" i="87" s="1"/>
  <c r="AD17" i="87"/>
  <c r="V34" i="87"/>
  <c r="W33" i="87" s="1"/>
  <c r="AH23" i="87"/>
  <c r="AB40" i="87"/>
  <c r="AC39" i="87" s="1"/>
  <c r="AN29" i="87"/>
  <c r="AD42" i="87"/>
  <c r="AE41" i="87" s="1"/>
  <c r="AP31" i="87"/>
  <c r="AD44" i="87" s="1"/>
  <c r="AE43" i="87" s="1"/>
  <c r="J21" i="86"/>
  <c r="K20" i="86" s="1"/>
  <c r="V10" i="86"/>
  <c r="L23" i="86"/>
  <c r="M22" i="86" s="1"/>
  <c r="X12" i="86"/>
  <c r="R29" i="86"/>
  <c r="S28" i="86" s="1"/>
  <c r="AD18" i="86"/>
  <c r="Z37" i="86"/>
  <c r="AA36" i="86" s="1"/>
  <c r="AL26" i="86"/>
  <c r="F24" i="87"/>
  <c r="G23" i="87" s="1"/>
  <c r="X5" i="87"/>
  <c r="J24" i="87"/>
  <c r="K23" i="87" s="1"/>
  <c r="X11" i="87"/>
  <c r="F16" i="88"/>
  <c r="G15" i="88" s="1"/>
  <c r="R5" i="88"/>
  <c r="J32" i="88"/>
  <c r="K31" i="88" s="1"/>
  <c r="AH9" i="88"/>
  <c r="L22" i="88"/>
  <c r="M21" i="88" s="1"/>
  <c r="X11" i="88"/>
  <c r="L24" i="88" s="1"/>
  <c r="M23" i="88" s="1"/>
  <c r="Z34" i="88"/>
  <c r="AA33" i="88" s="1"/>
  <c r="AJ25" i="88"/>
  <c r="AD40" i="88"/>
  <c r="AE39" i="88" s="1"/>
  <c r="AP29" i="88"/>
  <c r="AD42" i="88" s="1"/>
  <c r="AE41" i="88" s="1"/>
  <c r="P5" i="86"/>
  <c r="B17" i="86" s="1"/>
  <c r="H17" i="86"/>
  <c r="I16" i="86" s="1"/>
  <c r="R8" i="86"/>
  <c r="P25" i="86"/>
  <c r="Q24" i="86" s="1"/>
  <c r="Z16" i="86"/>
  <c r="V31" i="86"/>
  <c r="W30" i="86" s="1"/>
  <c r="AF22" i="86"/>
  <c r="X35" i="86"/>
  <c r="Y34" i="86" s="1"/>
  <c r="AJ24" i="86"/>
  <c r="AD39" i="86"/>
  <c r="AE38" i="86" s="1"/>
  <c r="AN30" i="86"/>
  <c r="N24" i="87"/>
  <c r="O23" i="87" s="1"/>
  <c r="X15" i="87"/>
  <c r="X38" i="87"/>
  <c r="Y37" i="87" s="1"/>
  <c r="AL25" i="87"/>
  <c r="H16" i="88"/>
  <c r="I15" i="88" s="1"/>
  <c r="R7" i="88"/>
  <c r="L32" i="88"/>
  <c r="M31" i="88" s="1"/>
  <c r="AH11" i="88"/>
  <c r="X34" i="88"/>
  <c r="Y33" i="88" s="1"/>
  <c r="AJ23" i="88"/>
  <c r="T31" i="86"/>
  <c r="U30" i="86" s="1"/>
  <c r="AF20" i="86"/>
  <c r="AB37" i="86"/>
  <c r="AC36" i="86" s="1"/>
  <c r="AL28" i="86"/>
  <c r="H22" i="87"/>
  <c r="I21" i="87" s="1"/>
  <c r="V7" i="87"/>
  <c r="L24" i="87"/>
  <c r="M23" i="87" s="1"/>
  <c r="X13" i="87"/>
  <c r="H34" i="88"/>
  <c r="I33" i="88" s="1"/>
  <c r="AJ7" i="88"/>
  <c r="P32" i="88"/>
  <c r="Q31" i="88" s="1"/>
  <c r="AH15" i="88"/>
  <c r="T34" i="88"/>
  <c r="U33" i="88" s="1"/>
  <c r="AJ19" i="88"/>
  <c r="AF40" i="88"/>
  <c r="AG39" i="88" s="1"/>
  <c r="AP31" i="88"/>
  <c r="AF42" i="88" s="1"/>
  <c r="AG41" i="88" s="1"/>
  <c r="AJ4" i="88"/>
  <c r="AH3" i="88"/>
  <c r="B34" i="88"/>
  <c r="F15" i="86"/>
  <c r="G14" i="86" s="1"/>
  <c r="P6" i="86"/>
  <c r="N23" i="86"/>
  <c r="O22" i="86" s="1"/>
  <c r="X14" i="86"/>
  <c r="F34" i="88"/>
  <c r="G33" i="88" s="1"/>
  <c r="AJ5" i="88"/>
  <c r="J18" i="88"/>
  <c r="K17" i="88" s="1"/>
  <c r="T9" i="88"/>
  <c r="N32" i="88"/>
  <c r="O31" i="88" s="1"/>
  <c r="AH13" i="88"/>
  <c r="R34" i="88"/>
  <c r="S33" i="88" s="1"/>
  <c r="AJ17" i="88"/>
  <c r="V32" i="88"/>
  <c r="W31" i="88" s="1"/>
  <c r="AH21" i="88"/>
  <c r="AB36" i="88"/>
  <c r="AC35" i="88" s="1"/>
  <c r="AL27" i="88"/>
  <c r="AL27" i="87"/>
  <c r="Z38" i="87"/>
  <c r="AA37" i="87" s="1"/>
  <c r="V44" i="92" l="1"/>
  <c r="W43" i="92" s="1"/>
  <c r="AT21" i="92"/>
  <c r="T42" i="92"/>
  <c r="U41" i="92" s="1"/>
  <c r="AR19" i="92"/>
  <c r="P38" i="92"/>
  <c r="Q37" i="92" s="1"/>
  <c r="AN15" i="92"/>
  <c r="L36" i="92"/>
  <c r="M35" i="92" s="1"/>
  <c r="AL11" i="92"/>
  <c r="R42" i="92"/>
  <c r="S41" i="92" s="1"/>
  <c r="AR17" i="92"/>
  <c r="N38" i="92"/>
  <c r="O37" i="92" s="1"/>
  <c r="AN13" i="92"/>
  <c r="H30" i="92"/>
  <c r="I29" i="92" s="1"/>
  <c r="AF7" i="92"/>
  <c r="J32" i="92"/>
  <c r="K31" i="92" s="1"/>
  <c r="AH9" i="92"/>
  <c r="F30" i="92"/>
  <c r="G29" i="92" s="1"/>
  <c r="AF5" i="92"/>
  <c r="P40" i="46"/>
  <c r="Q39" i="46" s="1"/>
  <c r="AP15" i="46"/>
  <c r="T46" i="46"/>
  <c r="U45" i="46" s="1"/>
  <c r="AV19" i="46"/>
  <c r="T48" i="46" s="1"/>
  <c r="U47" i="46" s="1"/>
  <c r="L36" i="46"/>
  <c r="M35" i="46" s="1"/>
  <c r="AL11" i="46"/>
  <c r="J34" i="46"/>
  <c r="K33" i="46" s="1"/>
  <c r="AJ9" i="46"/>
  <c r="R44" i="46"/>
  <c r="S43" i="46" s="1"/>
  <c r="AT17" i="46"/>
  <c r="N40" i="46"/>
  <c r="O39" i="46" s="1"/>
  <c r="AP13" i="46"/>
  <c r="H30" i="46"/>
  <c r="I29" i="46" s="1"/>
  <c r="AF7" i="46"/>
  <c r="AV21" i="46"/>
  <c r="V48" i="46" s="1"/>
  <c r="W47" i="46" s="1"/>
  <c r="V46" i="46"/>
  <c r="W45" i="46" s="1"/>
  <c r="F28" i="46"/>
  <c r="G27" i="46" s="1"/>
  <c r="AD5" i="46"/>
  <c r="H32" i="91"/>
  <c r="I31" i="91" s="1"/>
  <c r="AH7" i="91"/>
  <c r="AR19" i="91"/>
  <c r="T44" i="91" s="1"/>
  <c r="U43" i="91" s="1"/>
  <c r="R40" i="91"/>
  <c r="S39" i="91" s="1"/>
  <c r="AP17" i="91"/>
  <c r="P40" i="91"/>
  <c r="Q39" i="91" s="1"/>
  <c r="AP15" i="91"/>
  <c r="N38" i="91"/>
  <c r="O37" i="91" s="1"/>
  <c r="AN13" i="91"/>
  <c r="L34" i="91"/>
  <c r="M33" i="91" s="1"/>
  <c r="AJ11" i="91"/>
  <c r="F32" i="91"/>
  <c r="G31" i="91" s="1"/>
  <c r="AH5" i="91"/>
  <c r="J34" i="91"/>
  <c r="K33" i="91" s="1"/>
  <c r="AJ9" i="91"/>
  <c r="AV21" i="91"/>
  <c r="V48" i="91" s="1"/>
  <c r="W47" i="91" s="1"/>
  <c r="AN27" i="88"/>
  <c r="AB38" i="88"/>
  <c r="AC37" i="88" s="1"/>
  <c r="AJ21" i="88"/>
  <c r="V34" i="88"/>
  <c r="W33" i="88" s="1"/>
  <c r="AJ13" i="88"/>
  <c r="N34" i="88"/>
  <c r="O33" i="88" s="1"/>
  <c r="V9" i="88"/>
  <c r="J20" i="88"/>
  <c r="K19" i="88" s="1"/>
  <c r="AL5" i="88"/>
  <c r="F36" i="88"/>
  <c r="G35" i="88" s="1"/>
  <c r="T36" i="88"/>
  <c r="U35" i="88" s="1"/>
  <c r="AL19" i="88"/>
  <c r="P34" i="88"/>
  <c r="Q33" i="88" s="1"/>
  <c r="AJ15" i="88"/>
  <c r="L26" i="87"/>
  <c r="M25" i="87" s="1"/>
  <c r="Z13" i="87"/>
  <c r="H24" i="87"/>
  <c r="I23" i="87" s="1"/>
  <c r="X7" i="87"/>
  <c r="T33" i="86"/>
  <c r="U32" i="86" s="1"/>
  <c r="AH20" i="86"/>
  <c r="L34" i="88"/>
  <c r="M33" i="88" s="1"/>
  <c r="AJ11" i="88"/>
  <c r="Z40" i="87"/>
  <c r="AA39" i="87" s="1"/>
  <c r="AN27" i="87"/>
  <c r="Z14" i="86"/>
  <c r="N25" i="86"/>
  <c r="O24" i="86" s="1"/>
  <c r="F17" i="86"/>
  <c r="G16" i="86" s="1"/>
  <c r="R6" i="86"/>
  <c r="D34" i="88"/>
  <c r="C33" i="88"/>
  <c r="E33" i="88" s="1"/>
  <c r="AL4" i="88"/>
  <c r="AJ3" i="88"/>
  <c r="B36" i="88"/>
  <c r="AN25" i="87"/>
  <c r="X40" i="87"/>
  <c r="Y39" i="87" s="1"/>
  <c r="N26" i="87"/>
  <c r="O25" i="87" s="1"/>
  <c r="Z15" i="87"/>
  <c r="AP30" i="86"/>
  <c r="AD43" i="86" s="1"/>
  <c r="AE42" i="86" s="1"/>
  <c r="AD41" i="86"/>
  <c r="AE40" i="86" s="1"/>
  <c r="AL24" i="86"/>
  <c r="X37" i="86"/>
  <c r="Y36" i="86" s="1"/>
  <c r="AH22" i="86"/>
  <c r="V33" i="86"/>
  <c r="W32" i="86" s="1"/>
  <c r="AB16" i="86"/>
  <c r="P27" i="86"/>
  <c r="Q26" i="86" s="1"/>
  <c r="T8" i="86"/>
  <c r="H19" i="86"/>
  <c r="I18" i="86" s="1"/>
  <c r="D15" i="86"/>
  <c r="C14" i="86"/>
  <c r="E14" i="86" s="1"/>
  <c r="R5" i="86"/>
  <c r="B19" i="86" s="1"/>
  <c r="AL25" i="88"/>
  <c r="Z36" i="88"/>
  <c r="AA35" i="88" s="1"/>
  <c r="AJ9" i="88"/>
  <c r="J34" i="88"/>
  <c r="K33" i="88" s="1"/>
  <c r="T5" i="88"/>
  <c r="F18" i="88"/>
  <c r="G17" i="88" s="1"/>
  <c r="J26" i="87"/>
  <c r="K25" i="87" s="1"/>
  <c r="Z11" i="87"/>
  <c r="F26" i="87"/>
  <c r="G25" i="87" s="1"/>
  <c r="Z5" i="87"/>
  <c r="AN26" i="86"/>
  <c r="Z39" i="86"/>
  <c r="AA38" i="86" s="1"/>
  <c r="AF18" i="86"/>
  <c r="R31" i="86"/>
  <c r="S30" i="86" s="1"/>
  <c r="L25" i="86"/>
  <c r="M24" i="86" s="1"/>
  <c r="Z12" i="86"/>
  <c r="X10" i="86"/>
  <c r="J23" i="86"/>
  <c r="K22" i="86" s="1"/>
  <c r="AP29" i="87"/>
  <c r="AB44" i="87" s="1"/>
  <c r="AC43" i="87" s="1"/>
  <c r="AB42" i="87"/>
  <c r="AC41" i="87" s="1"/>
  <c r="AJ23" i="87"/>
  <c r="V36" i="87"/>
  <c r="W35" i="87" s="1"/>
  <c r="P32" i="87"/>
  <c r="Q31" i="87" s="1"/>
  <c r="AF17" i="87"/>
  <c r="T34" i="87"/>
  <c r="U33" i="87" s="1"/>
  <c r="AH21" i="87"/>
  <c r="R34" i="87"/>
  <c r="S33" i="87" s="1"/>
  <c r="AH19" i="87"/>
  <c r="D22" i="87"/>
  <c r="C21" i="87"/>
  <c r="E21" i="87" s="1"/>
  <c r="AL17" i="88"/>
  <c r="R36" i="88"/>
  <c r="S35" i="88" s="1"/>
  <c r="H36" i="88"/>
  <c r="I35" i="88" s="1"/>
  <c r="AL7" i="88"/>
  <c r="AB39" i="86"/>
  <c r="AC38" i="86" s="1"/>
  <c r="AN28" i="86"/>
  <c r="X36" i="88"/>
  <c r="Y35" i="88" s="1"/>
  <c r="AL23" i="88"/>
  <c r="H18" i="88"/>
  <c r="I17" i="88" s="1"/>
  <c r="T7" i="88"/>
  <c r="X4" i="87"/>
  <c r="V3" i="87"/>
  <c r="B24" i="87"/>
  <c r="F32" i="92" l="1"/>
  <c r="G31" i="92" s="1"/>
  <c r="AH5" i="92"/>
  <c r="J34" i="92"/>
  <c r="K33" i="92" s="1"/>
  <c r="AJ9" i="92"/>
  <c r="H32" i="92"/>
  <c r="I31" i="92" s="1"/>
  <c r="AH7" i="92"/>
  <c r="N40" i="92"/>
  <c r="O39" i="92" s="1"/>
  <c r="AP13" i="92"/>
  <c r="R44" i="92"/>
  <c r="S43" i="92" s="1"/>
  <c r="AT17" i="92"/>
  <c r="L38" i="92"/>
  <c r="M37" i="92" s="1"/>
  <c r="AN11" i="92"/>
  <c r="P40" i="92"/>
  <c r="Q39" i="92" s="1"/>
  <c r="AP15" i="92"/>
  <c r="T44" i="92"/>
  <c r="U43" i="92" s="1"/>
  <c r="AT19" i="92"/>
  <c r="AV21" i="92"/>
  <c r="V48" i="92" s="1"/>
  <c r="W47" i="92" s="1"/>
  <c r="V46" i="92"/>
  <c r="W45" i="92" s="1"/>
  <c r="F30" i="46"/>
  <c r="G29" i="46" s="1"/>
  <c r="AF5" i="46"/>
  <c r="H32" i="46"/>
  <c r="I31" i="46" s="1"/>
  <c r="AH7" i="46"/>
  <c r="N42" i="46"/>
  <c r="O41" i="46" s="1"/>
  <c r="AR13" i="46"/>
  <c r="R46" i="46"/>
  <c r="S45" i="46" s="1"/>
  <c r="AV17" i="46"/>
  <c r="R48" i="46" s="1"/>
  <c r="S47" i="46" s="1"/>
  <c r="J36" i="46"/>
  <c r="K35" i="46" s="1"/>
  <c r="AL9" i="46"/>
  <c r="L38" i="46"/>
  <c r="M37" i="46" s="1"/>
  <c r="AN11" i="46"/>
  <c r="P42" i="46"/>
  <c r="Q41" i="46" s="1"/>
  <c r="AR15" i="46"/>
  <c r="J36" i="91"/>
  <c r="K35" i="91" s="1"/>
  <c r="AL9" i="91"/>
  <c r="F34" i="91"/>
  <c r="G33" i="91" s="1"/>
  <c r="AJ5" i="91"/>
  <c r="L36" i="91"/>
  <c r="M35" i="91" s="1"/>
  <c r="AL11" i="91"/>
  <c r="N40" i="91"/>
  <c r="O39" i="91" s="1"/>
  <c r="AP13" i="91"/>
  <c r="P42" i="91"/>
  <c r="Q41" i="91" s="1"/>
  <c r="AR15" i="91"/>
  <c r="R42" i="91"/>
  <c r="S41" i="91" s="1"/>
  <c r="AR17" i="91"/>
  <c r="AT19" i="91"/>
  <c r="T46" i="91" s="1"/>
  <c r="U45" i="91" s="1"/>
  <c r="H34" i="91"/>
  <c r="I33" i="91" s="1"/>
  <c r="AJ7" i="91"/>
  <c r="D24" i="87"/>
  <c r="C23" i="87"/>
  <c r="E23" i="87" s="1"/>
  <c r="X3" i="87"/>
  <c r="Z4" i="87"/>
  <c r="B26" i="87"/>
  <c r="R38" i="88"/>
  <c r="S37" i="88" s="1"/>
  <c r="AN17" i="88"/>
  <c r="H20" i="88"/>
  <c r="I19" i="88" s="1"/>
  <c r="V7" i="88"/>
  <c r="X38" i="88"/>
  <c r="Y37" i="88" s="1"/>
  <c r="AN23" i="88"/>
  <c r="AB41" i="86"/>
  <c r="AC40" i="86" s="1"/>
  <c r="AP28" i="86"/>
  <c r="AB43" i="86" s="1"/>
  <c r="AC42" i="86" s="1"/>
  <c r="H38" i="88"/>
  <c r="I37" i="88" s="1"/>
  <c r="AN7" i="88"/>
  <c r="R36" i="87"/>
  <c r="S35" i="87" s="1"/>
  <c r="AJ19" i="87"/>
  <c r="T36" i="87"/>
  <c r="U35" i="87" s="1"/>
  <c r="AJ21" i="87"/>
  <c r="P34" i="87"/>
  <c r="Q33" i="87" s="1"/>
  <c r="AH17" i="87"/>
  <c r="L27" i="86"/>
  <c r="M26" i="86" s="1"/>
  <c r="AB12" i="86"/>
  <c r="F28" i="87"/>
  <c r="G27" i="87" s="1"/>
  <c r="AB5" i="87"/>
  <c r="J28" i="87"/>
  <c r="K27" i="87" s="1"/>
  <c r="AB11" i="87"/>
  <c r="D17" i="86"/>
  <c r="C16" i="86"/>
  <c r="E16" i="86" s="1"/>
  <c r="H21" i="86"/>
  <c r="I20" i="86" s="1"/>
  <c r="V8" i="86"/>
  <c r="H23" i="86" s="1"/>
  <c r="I22" i="86" s="1"/>
  <c r="P29" i="86"/>
  <c r="Q28" i="86" s="1"/>
  <c r="AD16" i="86"/>
  <c r="V35" i="86"/>
  <c r="W34" i="86" s="1"/>
  <c r="AJ22" i="86"/>
  <c r="X39" i="86"/>
  <c r="Y38" i="86" s="1"/>
  <c r="AN24" i="86"/>
  <c r="X42" i="87"/>
  <c r="Y41" i="87" s="1"/>
  <c r="AP25" i="87"/>
  <c r="X44" i="87" s="1"/>
  <c r="Y43" i="87" s="1"/>
  <c r="F19" i="86"/>
  <c r="G18" i="86" s="1"/>
  <c r="T6" i="86"/>
  <c r="Z42" i="87"/>
  <c r="AA41" i="87" s="1"/>
  <c r="AP27" i="87"/>
  <c r="Z44" i="87" s="1"/>
  <c r="AA43" i="87" s="1"/>
  <c r="L36" i="88"/>
  <c r="M35" i="88" s="1"/>
  <c r="AL11" i="88"/>
  <c r="T35" i="86"/>
  <c r="U34" i="86" s="1"/>
  <c r="AJ20" i="86"/>
  <c r="H26" i="87"/>
  <c r="I25" i="87" s="1"/>
  <c r="Z7" i="87"/>
  <c r="L28" i="87"/>
  <c r="M27" i="87" s="1"/>
  <c r="AB13" i="87"/>
  <c r="P36" i="88"/>
  <c r="Q35" i="88" s="1"/>
  <c r="AL15" i="88"/>
  <c r="T38" i="88"/>
  <c r="U37" i="88" s="1"/>
  <c r="AN19" i="88"/>
  <c r="F38" i="88"/>
  <c r="G37" i="88" s="1"/>
  <c r="AN5" i="88"/>
  <c r="J22" i="88"/>
  <c r="K21" i="88" s="1"/>
  <c r="X9" i="88"/>
  <c r="J24" i="88" s="1"/>
  <c r="K23" i="88" s="1"/>
  <c r="N36" i="88"/>
  <c r="O35" i="88" s="1"/>
  <c r="AL13" i="88"/>
  <c r="V36" i="88"/>
  <c r="W35" i="88" s="1"/>
  <c r="AL21" i="88"/>
  <c r="AB40" i="88"/>
  <c r="AC39" i="88" s="1"/>
  <c r="AP27" i="88"/>
  <c r="AB42" i="88" s="1"/>
  <c r="AC41" i="88" s="1"/>
  <c r="V38" i="87"/>
  <c r="W37" i="87" s="1"/>
  <c r="AL23" i="87"/>
  <c r="J25" i="86"/>
  <c r="K24" i="86" s="1"/>
  <c r="Z10" i="86"/>
  <c r="R33" i="86"/>
  <c r="S32" i="86" s="1"/>
  <c r="AH18" i="86"/>
  <c r="Z41" i="86"/>
  <c r="AA40" i="86" s="1"/>
  <c r="AP26" i="86"/>
  <c r="Z43" i="86" s="1"/>
  <c r="AA42" i="86" s="1"/>
  <c r="F20" i="88"/>
  <c r="G19" i="88" s="1"/>
  <c r="V5" i="88"/>
  <c r="J36" i="88"/>
  <c r="K35" i="88" s="1"/>
  <c r="AL9" i="88"/>
  <c r="Z38" i="88"/>
  <c r="AA37" i="88" s="1"/>
  <c r="AN25" i="88"/>
  <c r="T5" i="86"/>
  <c r="B21" i="86" s="1"/>
  <c r="N28" i="87"/>
  <c r="O27" i="87" s="1"/>
  <c r="AB15" i="87"/>
  <c r="D36" i="88"/>
  <c r="C35" i="88"/>
  <c r="E35" i="88" s="1"/>
  <c r="AN4" i="88"/>
  <c r="AL3" i="88"/>
  <c r="B38" i="88"/>
  <c r="N27" i="86"/>
  <c r="O26" i="86" s="1"/>
  <c r="AB14" i="86"/>
  <c r="T46" i="92" l="1"/>
  <c r="U45" i="92" s="1"/>
  <c r="AV19" i="92"/>
  <c r="T48" i="92" s="1"/>
  <c r="U47" i="92" s="1"/>
  <c r="P42" i="92"/>
  <c r="Q41" i="92" s="1"/>
  <c r="AR15" i="92"/>
  <c r="L40" i="92"/>
  <c r="M39" i="92" s="1"/>
  <c r="AP11" i="92"/>
  <c r="R46" i="92"/>
  <c r="S45" i="92" s="1"/>
  <c r="AV17" i="92"/>
  <c r="R48" i="92" s="1"/>
  <c r="S47" i="92" s="1"/>
  <c r="N42" i="92"/>
  <c r="O41" i="92" s="1"/>
  <c r="AR13" i="92"/>
  <c r="H34" i="92"/>
  <c r="I33" i="92" s="1"/>
  <c r="AJ7" i="92"/>
  <c r="J36" i="92"/>
  <c r="K35" i="92" s="1"/>
  <c r="AL9" i="92"/>
  <c r="F34" i="92"/>
  <c r="G33" i="92" s="1"/>
  <c r="AJ5" i="92"/>
  <c r="P44" i="46"/>
  <c r="Q43" i="46" s="1"/>
  <c r="AT15" i="46"/>
  <c r="L40" i="46"/>
  <c r="M39" i="46" s="1"/>
  <c r="AP11" i="46"/>
  <c r="J38" i="46"/>
  <c r="K37" i="46" s="1"/>
  <c r="AN9" i="46"/>
  <c r="N44" i="46"/>
  <c r="O43" i="46" s="1"/>
  <c r="AT13" i="46"/>
  <c r="H34" i="46"/>
  <c r="I33" i="46" s="1"/>
  <c r="AJ7" i="46"/>
  <c r="F32" i="46"/>
  <c r="G31" i="46" s="1"/>
  <c r="AH5" i="46"/>
  <c r="H36" i="91"/>
  <c r="I35" i="91" s="1"/>
  <c r="AL7" i="91"/>
  <c r="AV19" i="91"/>
  <c r="T48" i="91" s="1"/>
  <c r="U47" i="91" s="1"/>
  <c r="R44" i="91"/>
  <c r="S43" i="91" s="1"/>
  <c r="AT17" i="91"/>
  <c r="P44" i="91"/>
  <c r="Q43" i="91" s="1"/>
  <c r="AT15" i="91"/>
  <c r="N42" i="91"/>
  <c r="O41" i="91" s="1"/>
  <c r="AR13" i="91"/>
  <c r="L38" i="91"/>
  <c r="M37" i="91" s="1"/>
  <c r="AN11" i="91"/>
  <c r="F36" i="91"/>
  <c r="G35" i="91" s="1"/>
  <c r="AL5" i="91"/>
  <c r="J38" i="91"/>
  <c r="K37" i="91" s="1"/>
  <c r="AN9" i="91"/>
  <c r="D19" i="86"/>
  <c r="C18" i="86"/>
  <c r="E18" i="86" s="1"/>
  <c r="N29" i="86"/>
  <c r="O28" i="86" s="1"/>
  <c r="AD14" i="86"/>
  <c r="D38" i="88"/>
  <c r="C37" i="88"/>
  <c r="E37" i="88" s="1"/>
  <c r="AP4" i="88"/>
  <c r="AN3" i="88"/>
  <c r="B40" i="88"/>
  <c r="Z40" i="88"/>
  <c r="AA39" i="88" s="1"/>
  <c r="AP25" i="88"/>
  <c r="Z42" i="88" s="1"/>
  <c r="AA41" i="88" s="1"/>
  <c r="J38" i="88"/>
  <c r="K37" i="88" s="1"/>
  <c r="AN9" i="88"/>
  <c r="F22" i="88"/>
  <c r="G21" i="88" s="1"/>
  <c r="X5" i="88"/>
  <c r="F24" i="88" s="1"/>
  <c r="G23" i="88" s="1"/>
  <c r="R35" i="86"/>
  <c r="S34" i="86" s="1"/>
  <c r="AJ18" i="86"/>
  <c r="J27" i="86"/>
  <c r="K26" i="86" s="1"/>
  <c r="AB10" i="86"/>
  <c r="V40" i="87"/>
  <c r="W39" i="87" s="1"/>
  <c r="AN23" i="87"/>
  <c r="V38" i="88"/>
  <c r="W37" i="88" s="1"/>
  <c r="AN21" i="88"/>
  <c r="N38" i="88"/>
  <c r="O37" i="88" s="1"/>
  <c r="AN13" i="88"/>
  <c r="F40" i="88"/>
  <c r="G39" i="88" s="1"/>
  <c r="AP5" i="88"/>
  <c r="F42" i="88" s="1"/>
  <c r="G41" i="88" s="1"/>
  <c r="AP19" i="88"/>
  <c r="T42" i="88" s="1"/>
  <c r="U41" i="88" s="1"/>
  <c r="T40" i="88"/>
  <c r="U39" i="88" s="1"/>
  <c r="AN15" i="88"/>
  <c r="P38" i="88"/>
  <c r="Q37" i="88" s="1"/>
  <c r="L30" i="87"/>
  <c r="M29" i="87" s="1"/>
  <c r="AD13" i="87"/>
  <c r="H28" i="87"/>
  <c r="I27" i="87" s="1"/>
  <c r="AB7" i="87"/>
  <c r="AL20" i="86"/>
  <c r="T37" i="86"/>
  <c r="U36" i="86" s="1"/>
  <c r="AN11" i="88"/>
  <c r="L38" i="88"/>
  <c r="M37" i="88" s="1"/>
  <c r="V6" i="86"/>
  <c r="F21" i="86"/>
  <c r="G20" i="86" s="1"/>
  <c r="X41" i="86"/>
  <c r="Y40" i="86" s="1"/>
  <c r="AP24" i="86"/>
  <c r="X43" i="86" s="1"/>
  <c r="Y42" i="86" s="1"/>
  <c r="V37" i="86"/>
  <c r="W36" i="86" s="1"/>
  <c r="AL22" i="86"/>
  <c r="P31" i="86"/>
  <c r="Q30" i="86" s="1"/>
  <c r="AF16" i="86"/>
  <c r="X8" i="86"/>
  <c r="J30" i="87"/>
  <c r="K29" i="87" s="1"/>
  <c r="AD11" i="87"/>
  <c r="F30" i="87"/>
  <c r="G29" i="87" s="1"/>
  <c r="AD5" i="87"/>
  <c r="AD12" i="86"/>
  <c r="L29" i="86"/>
  <c r="M28" i="86" s="1"/>
  <c r="P36" i="87"/>
  <c r="Q35" i="87" s="1"/>
  <c r="AJ17" i="87"/>
  <c r="T38" i="87"/>
  <c r="U37" i="87" s="1"/>
  <c r="AL21" i="87"/>
  <c r="R38" i="87"/>
  <c r="S37" i="87" s="1"/>
  <c r="AL19" i="87"/>
  <c r="AP7" i="88"/>
  <c r="H42" i="88" s="1"/>
  <c r="I41" i="88" s="1"/>
  <c r="H40" i="88"/>
  <c r="I39" i="88" s="1"/>
  <c r="AP23" i="88"/>
  <c r="X42" i="88" s="1"/>
  <c r="Y41" i="88" s="1"/>
  <c r="X40" i="88"/>
  <c r="Y39" i="88" s="1"/>
  <c r="X7" i="88"/>
  <c r="H24" i="88" s="1"/>
  <c r="I23" i="88" s="1"/>
  <c r="H22" i="88"/>
  <c r="I21" i="88" s="1"/>
  <c r="R40" i="88"/>
  <c r="S39" i="88" s="1"/>
  <c r="AP17" i="88"/>
  <c r="R42" i="88" s="1"/>
  <c r="S41" i="88" s="1"/>
  <c r="D26" i="87"/>
  <c r="C25" i="87"/>
  <c r="E25" i="87" s="1"/>
  <c r="N30" i="87"/>
  <c r="O29" i="87" s="1"/>
  <c r="AD15" i="87"/>
  <c r="V5" i="86"/>
  <c r="B23" i="86" s="1"/>
  <c r="D21" i="86"/>
  <c r="AB4" i="87"/>
  <c r="Z3" i="87"/>
  <c r="B28" i="87"/>
  <c r="F36" i="92" l="1"/>
  <c r="G35" i="92" s="1"/>
  <c r="AL5" i="92"/>
  <c r="J38" i="92"/>
  <c r="K37" i="92" s="1"/>
  <c r="AN9" i="92"/>
  <c r="H36" i="92"/>
  <c r="I35" i="92" s="1"/>
  <c r="AL7" i="92"/>
  <c r="N44" i="92"/>
  <c r="O43" i="92" s="1"/>
  <c r="AT13" i="92"/>
  <c r="L42" i="92"/>
  <c r="M41" i="92" s="1"/>
  <c r="AR11" i="92"/>
  <c r="P44" i="92"/>
  <c r="Q43" i="92" s="1"/>
  <c r="AT15" i="92"/>
  <c r="F34" i="46"/>
  <c r="G33" i="46" s="1"/>
  <c r="AJ5" i="46"/>
  <c r="H36" i="46"/>
  <c r="I35" i="46" s="1"/>
  <c r="AL7" i="46"/>
  <c r="N46" i="46"/>
  <c r="O45" i="46" s="1"/>
  <c r="AV13" i="46"/>
  <c r="N48" i="46" s="1"/>
  <c r="O47" i="46" s="1"/>
  <c r="J40" i="46"/>
  <c r="K39" i="46" s="1"/>
  <c r="AP9" i="46"/>
  <c r="L42" i="46"/>
  <c r="M41" i="46" s="1"/>
  <c r="AR11" i="46"/>
  <c r="P46" i="46"/>
  <c r="Q45" i="46" s="1"/>
  <c r="AV15" i="46"/>
  <c r="P48" i="46" s="1"/>
  <c r="Q47" i="46" s="1"/>
  <c r="J40" i="91"/>
  <c r="K39" i="91" s="1"/>
  <c r="AP9" i="91"/>
  <c r="F38" i="91"/>
  <c r="G37" i="91" s="1"/>
  <c r="AN5" i="91"/>
  <c r="L40" i="91"/>
  <c r="M39" i="91" s="1"/>
  <c r="AP11" i="91"/>
  <c r="N44" i="91"/>
  <c r="O43" i="91" s="1"/>
  <c r="AT13" i="91"/>
  <c r="P46" i="91"/>
  <c r="Q45" i="91" s="1"/>
  <c r="AV15" i="91"/>
  <c r="P48" i="91" s="1"/>
  <c r="Q47" i="91" s="1"/>
  <c r="R46" i="91"/>
  <c r="S45" i="91" s="1"/>
  <c r="AV17" i="91"/>
  <c r="R48" i="91" s="1"/>
  <c r="S47" i="91" s="1"/>
  <c r="H38" i="91"/>
  <c r="I37" i="91" s="1"/>
  <c r="AN7" i="91"/>
  <c r="C20" i="86"/>
  <c r="E20" i="86" s="1"/>
  <c r="D28" i="87"/>
  <c r="C27" i="87"/>
  <c r="E27" i="87" s="1"/>
  <c r="AB3" i="87"/>
  <c r="AD4" i="87"/>
  <c r="B30" i="87"/>
  <c r="X5" i="86"/>
  <c r="N32" i="87"/>
  <c r="O31" i="87" s="1"/>
  <c r="AF15" i="87"/>
  <c r="R40" i="87"/>
  <c r="S39" i="87" s="1"/>
  <c r="AN19" i="87"/>
  <c r="T40" i="87"/>
  <c r="U39" i="87" s="1"/>
  <c r="AN21" i="87"/>
  <c r="P38" i="87"/>
  <c r="Q37" i="87" s="1"/>
  <c r="AL17" i="87"/>
  <c r="F32" i="87"/>
  <c r="G31" i="87" s="1"/>
  <c r="AF5" i="87"/>
  <c r="J32" i="87"/>
  <c r="K31" i="87" s="1"/>
  <c r="AF11" i="87"/>
  <c r="H25" i="86"/>
  <c r="I24" i="86" s="1"/>
  <c r="Z8" i="86"/>
  <c r="P33" i="86"/>
  <c r="Q32" i="86" s="1"/>
  <c r="AH16" i="86"/>
  <c r="V39" i="86"/>
  <c r="W38" i="86" s="1"/>
  <c r="AN22" i="86"/>
  <c r="H30" i="87"/>
  <c r="I29" i="87" s="1"/>
  <c r="AD7" i="87"/>
  <c r="L32" i="87"/>
  <c r="M31" i="87" s="1"/>
  <c r="AF13" i="87"/>
  <c r="N40" i="88"/>
  <c r="O39" i="88" s="1"/>
  <c r="AP13" i="88"/>
  <c r="N42" i="88" s="1"/>
  <c r="O41" i="88" s="1"/>
  <c r="V40" i="88"/>
  <c r="W39" i="88" s="1"/>
  <c r="AP21" i="88"/>
  <c r="V42" i="88" s="1"/>
  <c r="W41" i="88" s="1"/>
  <c r="V42" i="87"/>
  <c r="W41" i="87" s="1"/>
  <c r="AP23" i="87"/>
  <c r="V44" i="87" s="1"/>
  <c r="W43" i="87" s="1"/>
  <c r="J29" i="86"/>
  <c r="K28" i="86" s="1"/>
  <c r="AD10" i="86"/>
  <c r="R37" i="86"/>
  <c r="S36" i="86" s="1"/>
  <c r="AL18" i="86"/>
  <c r="J40" i="88"/>
  <c r="K39" i="88" s="1"/>
  <c r="AP9" i="88"/>
  <c r="J42" i="88" s="1"/>
  <c r="K41" i="88" s="1"/>
  <c r="D40" i="88"/>
  <c r="C39" i="88"/>
  <c r="E39" i="88" s="1"/>
  <c r="AP3" i="88"/>
  <c r="B42" i="88"/>
  <c r="L31" i="86"/>
  <c r="M30" i="86" s="1"/>
  <c r="AF12" i="86"/>
  <c r="F23" i="86"/>
  <c r="G22" i="86" s="1"/>
  <c r="X6" i="86"/>
  <c r="L40" i="88"/>
  <c r="M39" i="88" s="1"/>
  <c r="AP11" i="88"/>
  <c r="L42" i="88" s="1"/>
  <c r="M41" i="88" s="1"/>
  <c r="T39" i="86"/>
  <c r="U38" i="86" s="1"/>
  <c r="AN20" i="86"/>
  <c r="P40" i="88"/>
  <c r="Q39" i="88" s="1"/>
  <c r="AP15" i="88"/>
  <c r="P42" i="88" s="1"/>
  <c r="Q41" i="88" s="1"/>
  <c r="N31" i="86"/>
  <c r="O30" i="86" s="1"/>
  <c r="AF14" i="86"/>
  <c r="P46" i="92" l="1"/>
  <c r="Q45" i="92" s="1"/>
  <c r="AV15" i="92"/>
  <c r="P48" i="92" s="1"/>
  <c r="Q47" i="92" s="1"/>
  <c r="L44" i="92"/>
  <c r="M43" i="92" s="1"/>
  <c r="AT11" i="92"/>
  <c r="N46" i="92"/>
  <c r="O45" i="92" s="1"/>
  <c r="AV13" i="92"/>
  <c r="N48" i="92" s="1"/>
  <c r="O47" i="92" s="1"/>
  <c r="H38" i="92"/>
  <c r="I37" i="92" s="1"/>
  <c r="AN7" i="92"/>
  <c r="J40" i="92"/>
  <c r="K39" i="92" s="1"/>
  <c r="AP9" i="92"/>
  <c r="F38" i="92"/>
  <c r="G37" i="92" s="1"/>
  <c r="AN5" i="92"/>
  <c r="L44" i="46"/>
  <c r="M43" i="46" s="1"/>
  <c r="AT11" i="46"/>
  <c r="J42" i="46"/>
  <c r="K41" i="46" s="1"/>
  <c r="AR9" i="46"/>
  <c r="H38" i="46"/>
  <c r="I37" i="46" s="1"/>
  <c r="AN7" i="46"/>
  <c r="F36" i="46"/>
  <c r="G35" i="46" s="1"/>
  <c r="AL5" i="46"/>
  <c r="H40" i="91"/>
  <c r="I39" i="91" s="1"/>
  <c r="AP7" i="91"/>
  <c r="N46" i="91"/>
  <c r="O45" i="91" s="1"/>
  <c r="AV13" i="91"/>
  <c r="N48" i="91" s="1"/>
  <c r="O47" i="91" s="1"/>
  <c r="L42" i="91"/>
  <c r="M41" i="91" s="1"/>
  <c r="AR11" i="91"/>
  <c r="F40" i="91"/>
  <c r="G39" i="91" s="1"/>
  <c r="AP5" i="91"/>
  <c r="J42" i="91"/>
  <c r="K41" i="91" s="1"/>
  <c r="AR9" i="91"/>
  <c r="D30" i="87"/>
  <c r="C29" i="87"/>
  <c r="E29" i="87" s="1"/>
  <c r="AH14" i="86"/>
  <c r="N33" i="86"/>
  <c r="O32" i="86" s="1"/>
  <c r="T41" i="86"/>
  <c r="U40" i="86" s="1"/>
  <c r="AP20" i="86"/>
  <c r="T43" i="86" s="1"/>
  <c r="U42" i="86" s="1"/>
  <c r="Z6" i="86"/>
  <c r="F25" i="86"/>
  <c r="G24" i="86" s="1"/>
  <c r="L33" i="86"/>
  <c r="M32" i="86" s="1"/>
  <c r="AH12" i="86"/>
  <c r="C41" i="88"/>
  <c r="E41" i="88" s="1"/>
  <c r="D42" i="88"/>
  <c r="AN18" i="86"/>
  <c r="R39" i="86"/>
  <c r="S38" i="86" s="1"/>
  <c r="AF10" i="86"/>
  <c r="J31" i="86"/>
  <c r="K30" i="86" s="1"/>
  <c r="L34" i="87"/>
  <c r="M33" i="87" s="1"/>
  <c r="AH13" i="87"/>
  <c r="H32" i="87"/>
  <c r="I31" i="87" s="1"/>
  <c r="AF7" i="87"/>
  <c r="AP22" i="86"/>
  <c r="V43" i="86" s="1"/>
  <c r="W42" i="86" s="1"/>
  <c r="V41" i="86"/>
  <c r="W40" i="86" s="1"/>
  <c r="AJ16" i="86"/>
  <c r="P35" i="86"/>
  <c r="Q34" i="86" s="1"/>
  <c r="AB8" i="86"/>
  <c r="H27" i="86"/>
  <c r="I26" i="86" s="1"/>
  <c r="J34" i="87"/>
  <c r="K33" i="87" s="1"/>
  <c r="AH11" i="87"/>
  <c r="F34" i="87"/>
  <c r="G33" i="87" s="1"/>
  <c r="AH5" i="87"/>
  <c r="P40" i="87"/>
  <c r="Q39" i="87" s="1"/>
  <c r="AN17" i="87"/>
  <c r="T42" i="87"/>
  <c r="U41" i="87" s="1"/>
  <c r="AP21" i="87"/>
  <c r="T44" i="87" s="1"/>
  <c r="U43" i="87" s="1"/>
  <c r="R42" i="87"/>
  <c r="S41" i="87" s="1"/>
  <c r="AP19" i="87"/>
  <c r="R44" i="87" s="1"/>
  <c r="S43" i="87" s="1"/>
  <c r="N34" i="87"/>
  <c r="O33" i="87" s="1"/>
  <c r="AH15" i="87"/>
  <c r="D23" i="86"/>
  <c r="C22" i="86"/>
  <c r="E22" i="86" s="1"/>
  <c r="X4" i="86"/>
  <c r="Z5" i="86"/>
  <c r="B25" i="86"/>
  <c r="AF4" i="87"/>
  <c r="AD3" i="87"/>
  <c r="B32" i="87"/>
  <c r="F40" i="92" l="1"/>
  <c r="G39" i="92" s="1"/>
  <c r="AP5" i="92"/>
  <c r="J42" i="92"/>
  <c r="K41" i="92" s="1"/>
  <c r="AR9" i="92"/>
  <c r="H40" i="92"/>
  <c r="I39" i="92" s="1"/>
  <c r="AP7" i="92"/>
  <c r="L46" i="92"/>
  <c r="M45" i="92" s="1"/>
  <c r="AV11" i="92"/>
  <c r="L48" i="92" s="1"/>
  <c r="M47" i="92" s="1"/>
  <c r="F38" i="46"/>
  <c r="G37" i="46" s="1"/>
  <c r="AN5" i="46"/>
  <c r="H40" i="46"/>
  <c r="I39" i="46" s="1"/>
  <c r="AP7" i="46"/>
  <c r="J44" i="46"/>
  <c r="K43" i="46" s="1"/>
  <c r="AT9" i="46"/>
  <c r="L46" i="46"/>
  <c r="M45" i="46" s="1"/>
  <c r="AV11" i="46"/>
  <c r="L48" i="46" s="1"/>
  <c r="M47" i="46" s="1"/>
  <c r="J44" i="91"/>
  <c r="K43" i="91" s="1"/>
  <c r="AT9" i="91"/>
  <c r="F42" i="91"/>
  <c r="G41" i="91" s="1"/>
  <c r="AR5" i="91"/>
  <c r="L44" i="91"/>
  <c r="M43" i="91" s="1"/>
  <c r="AT11" i="91"/>
  <c r="H42" i="91"/>
  <c r="I41" i="91" s="1"/>
  <c r="AR7" i="91"/>
  <c r="D32" i="87"/>
  <c r="C31" i="87"/>
  <c r="E31" i="87" s="1"/>
  <c r="AF3" i="87"/>
  <c r="AH4" i="87"/>
  <c r="B34" i="87"/>
  <c r="AB5" i="86"/>
  <c r="Z4" i="86"/>
  <c r="B27" i="86"/>
  <c r="N36" i="87"/>
  <c r="O35" i="87" s="1"/>
  <c r="AJ15" i="87"/>
  <c r="D25" i="86"/>
  <c r="C24" i="86"/>
  <c r="E24" i="86" s="1"/>
  <c r="H29" i="86"/>
  <c r="I28" i="86" s="1"/>
  <c r="AD8" i="86"/>
  <c r="P37" i="86"/>
  <c r="Q36" i="86" s="1"/>
  <c r="AL16" i="86"/>
  <c r="J33" i="86"/>
  <c r="K32" i="86" s="1"/>
  <c r="AH10" i="86"/>
  <c r="R41" i="86"/>
  <c r="S40" i="86" s="1"/>
  <c r="AP18" i="86"/>
  <c r="R43" i="86" s="1"/>
  <c r="S42" i="86" s="1"/>
  <c r="F27" i="86"/>
  <c r="G26" i="86" s="1"/>
  <c r="AB6" i="86"/>
  <c r="N35" i="86"/>
  <c r="O34" i="86" s="1"/>
  <c r="AJ14" i="86"/>
  <c r="P42" i="87"/>
  <c r="Q41" i="87" s="1"/>
  <c r="AP17" i="87"/>
  <c r="P44" i="87" s="1"/>
  <c r="Q43" i="87" s="1"/>
  <c r="F36" i="87"/>
  <c r="G35" i="87" s="1"/>
  <c r="AJ5" i="87"/>
  <c r="J36" i="87"/>
  <c r="K35" i="87" s="1"/>
  <c r="AJ11" i="87"/>
  <c r="H34" i="87"/>
  <c r="I33" i="87" s="1"/>
  <c r="AH7" i="87"/>
  <c r="L36" i="87"/>
  <c r="M35" i="87" s="1"/>
  <c r="AJ13" i="87"/>
  <c r="L35" i="86"/>
  <c r="M34" i="86" s="1"/>
  <c r="AJ12" i="86"/>
  <c r="H42" i="92" l="1"/>
  <c r="I41" i="92" s="1"/>
  <c r="AR7" i="92"/>
  <c r="J44" i="92"/>
  <c r="K43" i="92" s="1"/>
  <c r="AT9" i="92"/>
  <c r="F42" i="92"/>
  <c r="G41" i="92" s="1"/>
  <c r="AR5" i="92"/>
  <c r="J46" i="46"/>
  <c r="K45" i="46" s="1"/>
  <c r="AV9" i="46"/>
  <c r="J48" i="46" s="1"/>
  <c r="K47" i="46" s="1"/>
  <c r="H42" i="46"/>
  <c r="I41" i="46" s="1"/>
  <c r="AR7" i="46"/>
  <c r="F40" i="46"/>
  <c r="G39" i="46" s="1"/>
  <c r="AP5" i="46"/>
  <c r="H44" i="91"/>
  <c r="I43" i="91" s="1"/>
  <c r="AT7" i="91"/>
  <c r="L46" i="91"/>
  <c r="M45" i="91" s="1"/>
  <c r="AV11" i="91"/>
  <c r="L48" i="91" s="1"/>
  <c r="M47" i="91" s="1"/>
  <c r="F44" i="91"/>
  <c r="G43" i="91" s="1"/>
  <c r="AT5" i="91"/>
  <c r="J46" i="91"/>
  <c r="K45" i="91" s="1"/>
  <c r="AV9" i="91"/>
  <c r="J48" i="91" s="1"/>
  <c r="K47" i="91" s="1"/>
  <c r="D34" i="87"/>
  <c r="C33" i="87"/>
  <c r="E33" i="87" s="1"/>
  <c r="AL12" i="86"/>
  <c r="L37" i="86"/>
  <c r="M36" i="86" s="1"/>
  <c r="L38" i="87"/>
  <c r="M37" i="87" s="1"/>
  <c r="AL13" i="87"/>
  <c r="H36" i="87"/>
  <c r="I35" i="87" s="1"/>
  <c r="AJ7" i="87"/>
  <c r="J38" i="87"/>
  <c r="K37" i="87" s="1"/>
  <c r="AL11" i="87"/>
  <c r="F38" i="87"/>
  <c r="G37" i="87" s="1"/>
  <c r="AL5" i="87"/>
  <c r="N37" i="86"/>
  <c r="O36" i="86" s="1"/>
  <c r="AL14" i="86"/>
  <c r="F29" i="86"/>
  <c r="G28" i="86" s="1"/>
  <c r="AD6" i="86"/>
  <c r="J35" i="86"/>
  <c r="K34" i="86" s="1"/>
  <c r="AJ10" i="86"/>
  <c r="P39" i="86"/>
  <c r="Q38" i="86" s="1"/>
  <c r="AN16" i="86"/>
  <c r="H31" i="86"/>
  <c r="I30" i="86" s="1"/>
  <c r="AF8" i="86"/>
  <c r="N38" i="87"/>
  <c r="O37" i="87" s="1"/>
  <c r="AL15" i="87"/>
  <c r="D27" i="86"/>
  <c r="C26" i="86"/>
  <c r="E26" i="86" s="1"/>
  <c r="AB4" i="86"/>
  <c r="AD5" i="86"/>
  <c r="B29" i="86"/>
  <c r="AJ4" i="87"/>
  <c r="AH3" i="87"/>
  <c r="B36" i="87"/>
  <c r="F44" i="92" l="1"/>
  <c r="G43" i="92" s="1"/>
  <c r="AT5" i="92"/>
  <c r="J46" i="92"/>
  <c r="K45" i="92" s="1"/>
  <c r="AV9" i="92"/>
  <c r="J48" i="92" s="1"/>
  <c r="K47" i="92" s="1"/>
  <c r="H44" i="92"/>
  <c r="I43" i="92" s="1"/>
  <c r="AT7" i="92"/>
  <c r="F42" i="46"/>
  <c r="G41" i="46" s="1"/>
  <c r="AR5" i="46"/>
  <c r="H44" i="46"/>
  <c r="I43" i="46" s="1"/>
  <c r="AT7" i="46"/>
  <c r="F46" i="91"/>
  <c r="G45" i="91" s="1"/>
  <c r="AV5" i="91"/>
  <c r="F48" i="91" s="1"/>
  <c r="G47" i="91" s="1"/>
  <c r="H48" i="91"/>
  <c r="I47" i="91" s="1"/>
  <c r="H46" i="91"/>
  <c r="I45" i="91" s="1"/>
  <c r="AV7" i="91"/>
  <c r="AJ3" i="87"/>
  <c r="AL4" i="87"/>
  <c r="B38" i="87"/>
  <c r="N40" i="87"/>
  <c r="O39" i="87" s="1"/>
  <c r="AN15" i="87"/>
  <c r="H33" i="86"/>
  <c r="I32" i="86" s="1"/>
  <c r="AH8" i="86"/>
  <c r="P41" i="86"/>
  <c r="Q40" i="86" s="1"/>
  <c r="AP16" i="86"/>
  <c r="P43" i="86" s="1"/>
  <c r="Q42" i="86" s="1"/>
  <c r="F31" i="86"/>
  <c r="G30" i="86" s="1"/>
  <c r="AF6" i="86"/>
  <c r="F40" i="87"/>
  <c r="G39" i="87" s="1"/>
  <c r="AN5" i="87"/>
  <c r="D29" i="86"/>
  <c r="C28" i="86"/>
  <c r="E28" i="86" s="1"/>
  <c r="L39" i="86"/>
  <c r="M38" i="86" s="1"/>
  <c r="AN12" i="86"/>
  <c r="D36" i="87"/>
  <c r="C35" i="87"/>
  <c r="E35" i="87" s="1"/>
  <c r="AF5" i="86"/>
  <c r="AD4" i="86"/>
  <c r="B31" i="86"/>
  <c r="J37" i="86"/>
  <c r="K36" i="86" s="1"/>
  <c r="AL10" i="86"/>
  <c r="N39" i="86"/>
  <c r="O38" i="86" s="1"/>
  <c r="AN14" i="86"/>
  <c r="J40" i="87"/>
  <c r="K39" i="87" s="1"/>
  <c r="AN11" i="87"/>
  <c r="H38" i="87"/>
  <c r="I37" i="87" s="1"/>
  <c r="AL7" i="87"/>
  <c r="L40" i="87"/>
  <c r="M39" i="87" s="1"/>
  <c r="AN13" i="87"/>
  <c r="H48" i="92" l="1"/>
  <c r="I47" i="92" s="1"/>
  <c r="H46" i="92"/>
  <c r="I45" i="92" s="1"/>
  <c r="AV7" i="92"/>
  <c r="F46" i="92"/>
  <c r="G45" i="92" s="1"/>
  <c r="AV5" i="92"/>
  <c r="F48" i="92" s="1"/>
  <c r="G47" i="92" s="1"/>
  <c r="I47" i="46"/>
  <c r="H46" i="46"/>
  <c r="I45" i="46" s="1"/>
  <c r="AV7" i="46"/>
  <c r="F44" i="46"/>
  <c r="G43" i="46" s="1"/>
  <c r="AT5" i="46"/>
  <c r="L42" i="87"/>
  <c r="M41" i="87" s="1"/>
  <c r="AP13" i="87"/>
  <c r="L44" i="87" s="1"/>
  <c r="M43" i="87" s="1"/>
  <c r="H40" i="87"/>
  <c r="I39" i="87" s="1"/>
  <c r="AN7" i="87"/>
  <c r="AP14" i="86"/>
  <c r="N43" i="86" s="1"/>
  <c r="O42" i="86" s="1"/>
  <c r="N41" i="86"/>
  <c r="O40" i="86" s="1"/>
  <c r="D31" i="86"/>
  <c r="C30" i="86"/>
  <c r="E30" i="86" s="1"/>
  <c r="AF4" i="86"/>
  <c r="AH5" i="86"/>
  <c r="B33" i="86"/>
  <c r="AN4" i="87"/>
  <c r="AL3" i="87"/>
  <c r="B40" i="87"/>
  <c r="L41" i="86"/>
  <c r="M40" i="86" s="1"/>
  <c r="AP12" i="86"/>
  <c r="L43" i="86" s="1"/>
  <c r="M42" i="86" s="1"/>
  <c r="F42" i="87"/>
  <c r="G41" i="87" s="1"/>
  <c r="AP5" i="87"/>
  <c r="F44" i="87" s="1"/>
  <c r="G43" i="87" s="1"/>
  <c r="AH6" i="86"/>
  <c r="F33" i="86"/>
  <c r="G32" i="86" s="1"/>
  <c r="AJ8" i="86"/>
  <c r="H35" i="86"/>
  <c r="I34" i="86" s="1"/>
  <c r="N42" i="87"/>
  <c r="O41" i="87" s="1"/>
  <c r="AP15" i="87"/>
  <c r="N44" i="87" s="1"/>
  <c r="O43" i="87" s="1"/>
  <c r="D38" i="87"/>
  <c r="C37" i="87"/>
  <c r="E37" i="87" s="1"/>
  <c r="J42" i="87"/>
  <c r="K41" i="87" s="1"/>
  <c r="AP11" i="87"/>
  <c r="J44" i="87" s="1"/>
  <c r="K43" i="87" s="1"/>
  <c r="AN10" i="86"/>
  <c r="J39" i="86"/>
  <c r="K38" i="86" s="1"/>
  <c r="F46" i="46" l="1"/>
  <c r="G45" i="46" s="1"/>
  <c r="AV5" i="46"/>
  <c r="G47" i="46" s="1"/>
  <c r="J41" i="86"/>
  <c r="K40" i="86" s="1"/>
  <c r="AP10" i="86"/>
  <c r="J43" i="86" s="1"/>
  <c r="K42" i="86" s="1"/>
  <c r="H37" i="86"/>
  <c r="I36" i="86" s="1"/>
  <c r="AL8" i="86"/>
  <c r="F35" i="86"/>
  <c r="G34" i="86" s="1"/>
  <c r="AJ6" i="86"/>
  <c r="D33" i="86"/>
  <c r="C32" i="86"/>
  <c r="E32" i="86" s="1"/>
  <c r="D40" i="87"/>
  <c r="C39" i="87"/>
  <c r="E39" i="87" s="1"/>
  <c r="AN3" i="87"/>
  <c r="AP4" i="87"/>
  <c r="B42" i="87"/>
  <c r="AJ5" i="86"/>
  <c r="AH4" i="86"/>
  <c r="B35" i="86"/>
  <c r="H42" i="87"/>
  <c r="I41" i="87" s="1"/>
  <c r="AP7" i="87"/>
  <c r="H44" i="87" s="1"/>
  <c r="I43" i="87" s="1"/>
  <c r="D42" i="87" l="1"/>
  <c r="C41" i="87"/>
  <c r="E41" i="87" s="1"/>
  <c r="D35" i="86"/>
  <c r="C34" i="86"/>
  <c r="E34" i="86" s="1"/>
  <c r="AJ4" i="86"/>
  <c r="AL5" i="86"/>
  <c r="B37" i="86"/>
  <c r="AP3" i="87"/>
  <c r="B44" i="87"/>
  <c r="F37" i="86"/>
  <c r="G36" i="86" s="1"/>
  <c r="AL6" i="86"/>
  <c r="H39" i="86"/>
  <c r="I38" i="86" s="1"/>
  <c r="AN8" i="86"/>
  <c r="H41" i="86" l="1"/>
  <c r="I40" i="86" s="1"/>
  <c r="AP8" i="86"/>
  <c r="H43" i="86" s="1"/>
  <c r="I42" i="86" s="1"/>
  <c r="F39" i="86"/>
  <c r="G38" i="86" s="1"/>
  <c r="AN6" i="86"/>
  <c r="C43" i="87"/>
  <c r="E43" i="87" s="1"/>
  <c r="D44" i="87"/>
  <c r="D37" i="86"/>
  <c r="C36" i="86"/>
  <c r="E36" i="86" s="1"/>
  <c r="AN5" i="86"/>
  <c r="AL4" i="86"/>
  <c r="B39" i="86"/>
  <c r="D39" i="86" l="1"/>
  <c r="C38" i="86"/>
  <c r="E38" i="86" s="1"/>
  <c r="AN4" i="86"/>
  <c r="AP5" i="86"/>
  <c r="B41" i="86"/>
  <c r="AP6" i="86"/>
  <c r="F43" i="86" s="1"/>
  <c r="G42" i="86" s="1"/>
  <c r="F41" i="86"/>
  <c r="G40" i="86" s="1"/>
  <c r="D41" i="86" l="1"/>
  <c r="C40" i="86"/>
  <c r="E40" i="86" s="1"/>
  <c r="AP4" i="86"/>
  <c r="B43" i="86"/>
  <c r="D43" i="86" l="1"/>
  <c r="C42" i="86"/>
  <c r="E42" i="86" s="1"/>
  <c r="I1" i="76" l="1"/>
  <c r="P1" i="76"/>
  <c r="S1" i="76"/>
  <c r="X1" i="76"/>
  <c r="I1" i="49"/>
  <c r="P1" i="49"/>
  <c r="S1" i="49"/>
  <c r="X1" i="49"/>
  <c r="I1" i="37"/>
  <c r="P1" i="37"/>
  <c r="S1" i="37"/>
  <c r="X1" i="37"/>
  <c r="I1" i="36"/>
  <c r="P1" i="36"/>
  <c r="S1" i="36"/>
  <c r="X1" i="36"/>
  <c r="I1" i="25"/>
  <c r="P1" i="25"/>
  <c r="S1" i="25"/>
  <c r="X1" i="25"/>
  <c r="I1" i="24"/>
  <c r="B44" i="24" s="1"/>
  <c r="C43" i="24" s="1"/>
  <c r="P1" i="24"/>
  <c r="S1" i="24"/>
  <c r="X1" i="24"/>
  <c r="I1" i="23"/>
  <c r="P1" i="23"/>
  <c r="S1" i="23"/>
  <c r="X1" i="23"/>
  <c r="I1" i="20"/>
  <c r="P1" i="20"/>
  <c r="S1" i="20"/>
  <c r="X1" i="20"/>
  <c r="P18" i="37"/>
  <c r="Q17" i="37" s="1"/>
  <c r="N16" i="37"/>
  <c r="O15" i="37" s="1"/>
  <c r="L14" i="37"/>
  <c r="M13" i="37" s="1"/>
  <c r="J12" i="37"/>
  <c r="K11" i="37" s="1"/>
  <c r="H10" i="37"/>
  <c r="I9" i="37" s="1"/>
  <c r="F8" i="37"/>
  <c r="G7" i="37" s="1"/>
  <c r="P18" i="36"/>
  <c r="Q17" i="36" s="1"/>
  <c r="L14" i="36"/>
  <c r="M13" i="36" s="1"/>
  <c r="H10" i="36"/>
  <c r="I9" i="36" s="1"/>
  <c r="N16" i="24"/>
  <c r="O15" i="24" s="1"/>
  <c r="F8" i="24"/>
  <c r="G7" i="24" s="1"/>
  <c r="A41" i="49"/>
  <c r="A39" i="49"/>
  <c r="AP37" i="49"/>
  <c r="A37" i="49"/>
  <c r="AN35" i="49"/>
  <c r="AP35" i="49" s="1"/>
  <c r="A35" i="49"/>
  <c r="AL33" i="49"/>
  <c r="A33" i="49"/>
  <c r="AJ31" i="49"/>
  <c r="A31" i="49"/>
  <c r="AH29" i="49"/>
  <c r="AJ29" i="49" s="1"/>
  <c r="A29" i="49"/>
  <c r="AF27" i="49"/>
  <c r="AH27" i="49" s="1"/>
  <c r="A27" i="49"/>
  <c r="AD25" i="49"/>
  <c r="AF25" i="49" s="1"/>
  <c r="A25" i="49"/>
  <c r="AB23" i="49"/>
  <c r="AD23" i="49" s="1"/>
  <c r="AF23" i="49" s="1"/>
  <c r="A23" i="49"/>
  <c r="Z21" i="49"/>
  <c r="AB21" i="49" s="1"/>
  <c r="A21" i="49"/>
  <c r="X19" i="49"/>
  <c r="Z19" i="49" s="1"/>
  <c r="A19" i="49"/>
  <c r="V17" i="49"/>
  <c r="X17" i="49" s="1"/>
  <c r="A17" i="49"/>
  <c r="T15" i="49"/>
  <c r="A15" i="49"/>
  <c r="R13" i="49"/>
  <c r="T13" i="49" s="1"/>
  <c r="A13" i="49"/>
  <c r="P11" i="49"/>
  <c r="R11" i="49" s="1"/>
  <c r="A11" i="49"/>
  <c r="N9" i="49"/>
  <c r="A9" i="49"/>
  <c r="L7" i="49"/>
  <c r="A7" i="49"/>
  <c r="J5" i="49"/>
  <c r="L5" i="49" s="1"/>
  <c r="A5" i="49"/>
  <c r="H4" i="49"/>
  <c r="J4" i="49" s="1"/>
  <c r="A41" i="37"/>
  <c r="A39" i="37"/>
  <c r="AP37" i="37"/>
  <c r="A37" i="37"/>
  <c r="AN35" i="37"/>
  <c r="AP35" i="37" s="1"/>
  <c r="A35" i="37"/>
  <c r="AL33" i="37"/>
  <c r="AN33" i="37" s="1"/>
  <c r="A33" i="37"/>
  <c r="AJ31" i="37"/>
  <c r="AL31" i="37" s="1"/>
  <c r="AN31" i="37" s="1"/>
  <c r="AH29" i="37"/>
  <c r="AJ29" i="37" s="1"/>
  <c r="AF27" i="37"/>
  <c r="AH27" i="37" s="1"/>
  <c r="AD25" i="37"/>
  <c r="AF25" i="37" s="1"/>
  <c r="AB23" i="37"/>
  <c r="AD23" i="37" s="1"/>
  <c r="AF23" i="37" s="1"/>
  <c r="Z21" i="37"/>
  <c r="AB21" i="37" s="1"/>
  <c r="X19" i="37"/>
  <c r="Z19" i="37" s="1"/>
  <c r="V17" i="37"/>
  <c r="X17" i="37" s="1"/>
  <c r="T15" i="37"/>
  <c r="V15" i="37" s="1"/>
  <c r="X15" i="37" s="1"/>
  <c r="P24" i="37" s="1"/>
  <c r="Q23" i="37" s="1"/>
  <c r="R13" i="37"/>
  <c r="P11" i="37"/>
  <c r="N9" i="37"/>
  <c r="L7" i="37"/>
  <c r="N7" i="37" s="1"/>
  <c r="H14" i="37" s="1"/>
  <c r="I13" i="37" s="1"/>
  <c r="J5" i="37"/>
  <c r="F10" i="37" s="1"/>
  <c r="G9" i="37" s="1"/>
  <c r="H4" i="37"/>
  <c r="J4" i="37" s="1"/>
  <c r="A41" i="36"/>
  <c r="A39" i="36"/>
  <c r="AP37" i="36"/>
  <c r="A37" i="36"/>
  <c r="AN35" i="36"/>
  <c r="AP35" i="36" s="1"/>
  <c r="A35" i="36"/>
  <c r="AL33" i="36"/>
  <c r="AN33" i="36" s="1"/>
  <c r="A33" i="36"/>
  <c r="AJ31" i="36"/>
  <c r="AL31" i="36" s="1"/>
  <c r="AN31" i="36" s="1"/>
  <c r="A31" i="36"/>
  <c r="AH29" i="36"/>
  <c r="AJ29" i="36" s="1"/>
  <c r="AF27" i="36"/>
  <c r="AH27" i="36" s="1"/>
  <c r="AD25" i="36"/>
  <c r="AF25" i="36" s="1"/>
  <c r="AB23" i="36"/>
  <c r="AD23" i="36" s="1"/>
  <c r="AF23" i="36" s="1"/>
  <c r="Z21" i="36"/>
  <c r="AB21" i="36" s="1"/>
  <c r="X19" i="36"/>
  <c r="Z19" i="36" s="1"/>
  <c r="V17" i="36"/>
  <c r="T15" i="36"/>
  <c r="R13" i="36"/>
  <c r="P11" i="36"/>
  <c r="N9" i="36"/>
  <c r="L7" i="36"/>
  <c r="H12" i="36" s="1"/>
  <c r="I11" i="36" s="1"/>
  <c r="J5" i="36"/>
  <c r="H4" i="36"/>
  <c r="J4" i="36" s="1"/>
  <c r="Z21" i="24"/>
  <c r="AB21" i="24" s="1"/>
  <c r="X19" i="24"/>
  <c r="Z19" i="24" s="1"/>
  <c r="V17" i="24"/>
  <c r="X17" i="24" s="1"/>
  <c r="T15" i="24"/>
  <c r="R13" i="24"/>
  <c r="P11" i="24"/>
  <c r="R11" i="24" s="1"/>
  <c r="L18" i="24" s="1"/>
  <c r="M17" i="24" s="1"/>
  <c r="N9" i="24"/>
  <c r="L7" i="24"/>
  <c r="N7" i="24" s="1"/>
  <c r="J5" i="24"/>
  <c r="H4" i="24"/>
  <c r="T15" i="23"/>
  <c r="R13" i="23"/>
  <c r="P11" i="23"/>
  <c r="N9" i="23"/>
  <c r="L7" i="23"/>
  <c r="J5" i="23"/>
  <c r="F10" i="23" s="1"/>
  <c r="G9" i="23" s="1"/>
  <c r="H4" i="23"/>
  <c r="J4" i="23" s="1"/>
  <c r="L4" i="23" s="1"/>
  <c r="A41" i="20"/>
  <c r="A39" i="20"/>
  <c r="AP37" i="20"/>
  <c r="A37" i="20"/>
  <c r="AN35" i="20"/>
  <c r="AP35" i="20" s="1"/>
  <c r="A35" i="20"/>
  <c r="AL33" i="20"/>
  <c r="A33" i="20"/>
  <c r="AJ31" i="20"/>
  <c r="A31" i="20"/>
  <c r="AH29" i="20"/>
  <c r="AJ29" i="20" s="1"/>
  <c r="A29" i="20"/>
  <c r="AF27" i="20"/>
  <c r="AH27" i="20" s="1"/>
  <c r="A27" i="20"/>
  <c r="AD25" i="20"/>
  <c r="A25" i="20"/>
  <c r="AB23" i="20"/>
  <c r="A23" i="20"/>
  <c r="Z21" i="20"/>
  <c r="AB21" i="20" s="1"/>
  <c r="A21" i="20"/>
  <c r="X19" i="20"/>
  <c r="Z19" i="20" s="1"/>
  <c r="A19" i="20"/>
  <c r="V17" i="20"/>
  <c r="T15" i="20"/>
  <c r="R13" i="20"/>
  <c r="T13" i="20" s="1"/>
  <c r="P11" i="20"/>
  <c r="R11" i="20" s="1"/>
  <c r="N9" i="20"/>
  <c r="P9" i="20" s="1"/>
  <c r="L7" i="20"/>
  <c r="N7" i="20" s="1"/>
  <c r="H4" i="20"/>
  <c r="J4" i="20" s="1"/>
  <c r="A41" i="23"/>
  <c r="A39" i="23"/>
  <c r="AP37" i="23"/>
  <c r="A37" i="23"/>
  <c r="AN35" i="23"/>
  <c r="A35" i="23"/>
  <c r="AL33" i="23"/>
  <c r="AN33" i="23" s="1"/>
  <c r="A33" i="23"/>
  <c r="AJ31" i="23"/>
  <c r="AL31" i="23" s="1"/>
  <c r="A31" i="23"/>
  <c r="AH29" i="23"/>
  <c r="A29" i="23"/>
  <c r="AF27" i="23"/>
  <c r="AH27" i="23" s="1"/>
  <c r="AJ27" i="23" s="1"/>
  <c r="A27" i="23"/>
  <c r="AD25" i="23"/>
  <c r="AF25" i="23" s="1"/>
  <c r="AB23" i="23"/>
  <c r="AD23" i="23" s="1"/>
  <c r="Z21" i="23"/>
  <c r="X19" i="23"/>
  <c r="V17" i="23"/>
  <c r="X17" i="23" s="1"/>
  <c r="V15" i="23"/>
  <c r="AN42" i="23"/>
  <c r="AO41" i="23" s="1"/>
  <c r="A41" i="24"/>
  <c r="A39" i="24"/>
  <c r="AP37" i="24"/>
  <c r="A37" i="24"/>
  <c r="AN35" i="24"/>
  <c r="A35" i="24"/>
  <c r="AL33" i="24"/>
  <c r="AN33" i="24" s="1"/>
  <c r="A33" i="24"/>
  <c r="AJ31" i="24"/>
  <c r="A31" i="24"/>
  <c r="AH29" i="24"/>
  <c r="AJ29" i="24" s="1"/>
  <c r="A29" i="24"/>
  <c r="AF27" i="24"/>
  <c r="AH27" i="24" s="1"/>
  <c r="A27" i="24"/>
  <c r="AD25" i="24"/>
  <c r="AB23" i="24"/>
  <c r="A41" i="25"/>
  <c r="A39" i="25"/>
  <c r="AP37" i="25"/>
  <c r="A37" i="25"/>
  <c r="AN35" i="25"/>
  <c r="AP35" i="25" s="1"/>
  <c r="A35" i="25"/>
  <c r="AL33" i="25"/>
  <c r="A33" i="25"/>
  <c r="AJ31" i="25"/>
  <c r="A31" i="25"/>
  <c r="AH29" i="25"/>
  <c r="AJ29" i="25" s="1"/>
  <c r="A29" i="25"/>
  <c r="AF27" i="25"/>
  <c r="AH27" i="25" s="1"/>
  <c r="A27" i="25"/>
  <c r="AD25" i="25"/>
  <c r="A25" i="25"/>
  <c r="AB23" i="25"/>
  <c r="A23" i="25"/>
  <c r="Z21" i="25"/>
  <c r="AB21" i="25" s="1"/>
  <c r="A21" i="25"/>
  <c r="X19" i="25"/>
  <c r="Z19" i="25" s="1"/>
  <c r="A19" i="25"/>
  <c r="V17" i="25"/>
  <c r="A17" i="25"/>
  <c r="T15" i="25"/>
  <c r="A15" i="25"/>
  <c r="R13" i="25"/>
  <c r="T13" i="25" s="1"/>
  <c r="A13" i="25"/>
  <c r="P11" i="25"/>
  <c r="A11" i="25"/>
  <c r="N9" i="25"/>
  <c r="A9" i="25"/>
  <c r="L7" i="25"/>
  <c r="N7" i="25" s="1"/>
  <c r="P7" i="25" s="1"/>
  <c r="A7" i="25"/>
  <c r="J5" i="25"/>
  <c r="L5" i="25" s="1"/>
  <c r="A5" i="25"/>
  <c r="H4" i="25"/>
  <c r="J4" i="25" s="1"/>
  <c r="B44" i="25" l="1"/>
  <c r="C43" i="25" s="1"/>
  <c r="C5" i="36"/>
  <c r="B6" i="20"/>
  <c r="D6" i="20" s="1"/>
  <c r="B10" i="20"/>
  <c r="C9" i="20" s="1"/>
  <c r="B8" i="20"/>
  <c r="B44" i="23"/>
  <c r="C43" i="23" s="1"/>
  <c r="B8" i="23"/>
  <c r="C7" i="23" s="1"/>
  <c r="B10" i="23"/>
  <c r="B12" i="23"/>
  <c r="B6" i="23"/>
  <c r="C5" i="23" s="1"/>
  <c r="R20" i="24"/>
  <c r="S19" i="24" s="1"/>
  <c r="B6" i="24"/>
  <c r="C5" i="24" s="1"/>
  <c r="B8" i="24"/>
  <c r="C7" i="24" s="1"/>
  <c r="C5" i="37"/>
  <c r="C9" i="37"/>
  <c r="C7" i="37"/>
  <c r="C5" i="49"/>
  <c r="C9" i="49"/>
  <c r="C7" i="49"/>
  <c r="E7" i="49" s="1"/>
  <c r="H10" i="23"/>
  <c r="I9" i="23" s="1"/>
  <c r="L14" i="24"/>
  <c r="M13" i="24" s="1"/>
  <c r="R20" i="36"/>
  <c r="S19" i="36" s="1"/>
  <c r="B44" i="20"/>
  <c r="C43" i="20" s="1"/>
  <c r="F8" i="23"/>
  <c r="G7" i="23" s="1"/>
  <c r="J12" i="24"/>
  <c r="K11" i="24" s="1"/>
  <c r="F10" i="24"/>
  <c r="G9" i="24" s="1"/>
  <c r="J14" i="24"/>
  <c r="K13" i="24" s="1"/>
  <c r="H10" i="24"/>
  <c r="I9" i="24" s="1"/>
  <c r="F8" i="36"/>
  <c r="G7" i="36" s="1"/>
  <c r="J12" i="36"/>
  <c r="K11" i="36" s="1"/>
  <c r="N16" i="36"/>
  <c r="O15" i="36" s="1"/>
  <c r="L5" i="23"/>
  <c r="F12" i="23" s="1"/>
  <c r="G11" i="23" s="1"/>
  <c r="P9" i="24"/>
  <c r="J16" i="24" s="1"/>
  <c r="K15" i="24" s="1"/>
  <c r="P7" i="24"/>
  <c r="H16" i="24" s="1"/>
  <c r="I15" i="24" s="1"/>
  <c r="H14" i="24"/>
  <c r="I13" i="24" s="1"/>
  <c r="T13" i="24"/>
  <c r="N20" i="24" s="1"/>
  <c r="O19" i="24" s="1"/>
  <c r="N18" i="24"/>
  <c r="O17" i="24" s="1"/>
  <c r="L5" i="36"/>
  <c r="F12" i="36" s="1"/>
  <c r="G11" i="36" s="1"/>
  <c r="F10" i="36"/>
  <c r="G9" i="36" s="1"/>
  <c r="P9" i="36"/>
  <c r="J16" i="36" s="1"/>
  <c r="K15" i="36" s="1"/>
  <c r="J14" i="36"/>
  <c r="K13" i="36" s="1"/>
  <c r="T13" i="36"/>
  <c r="N20" i="36" s="1"/>
  <c r="O19" i="36" s="1"/>
  <c r="N18" i="36"/>
  <c r="O17" i="36" s="1"/>
  <c r="X17" i="36"/>
  <c r="R24" i="36" s="1"/>
  <c r="S23" i="36" s="1"/>
  <c r="R22" i="36"/>
  <c r="S21" i="36" s="1"/>
  <c r="R11" i="37"/>
  <c r="L18" i="37" s="1"/>
  <c r="M17" i="37" s="1"/>
  <c r="L16" i="37"/>
  <c r="M15" i="37" s="1"/>
  <c r="N7" i="23"/>
  <c r="H12" i="23"/>
  <c r="I11" i="23" s="1"/>
  <c r="R11" i="36"/>
  <c r="L18" i="36" s="1"/>
  <c r="M17" i="36" s="1"/>
  <c r="L16" i="36"/>
  <c r="M15" i="36" s="1"/>
  <c r="V15" i="36"/>
  <c r="P20" i="36"/>
  <c r="Q19" i="36" s="1"/>
  <c r="P9" i="37"/>
  <c r="J16" i="37" s="1"/>
  <c r="K15" i="37" s="1"/>
  <c r="J14" i="37"/>
  <c r="K13" i="37" s="1"/>
  <c r="T13" i="37"/>
  <c r="N20" i="37" s="1"/>
  <c r="O19" i="37" s="1"/>
  <c r="N18" i="37"/>
  <c r="O17" i="37" s="1"/>
  <c r="H12" i="37"/>
  <c r="I11" i="37" s="1"/>
  <c r="P20" i="37"/>
  <c r="Q19" i="37" s="1"/>
  <c r="L5" i="24"/>
  <c r="F12" i="24" s="1"/>
  <c r="G11" i="24" s="1"/>
  <c r="H12" i="24"/>
  <c r="I11" i="24" s="1"/>
  <c r="L16" i="24"/>
  <c r="M15" i="24" s="1"/>
  <c r="P22" i="37"/>
  <c r="Q21" i="37" s="1"/>
  <c r="B44" i="36"/>
  <c r="C43" i="36" s="1"/>
  <c r="C7" i="36"/>
  <c r="B10" i="36"/>
  <c r="C9" i="36" s="1"/>
  <c r="C5" i="20"/>
  <c r="C9" i="23"/>
  <c r="B6" i="25"/>
  <c r="C5" i="25" s="1"/>
  <c r="B10" i="25"/>
  <c r="C9" i="25" s="1"/>
  <c r="B44" i="49"/>
  <c r="C43" i="49" s="1"/>
  <c r="B44" i="37"/>
  <c r="C43" i="37" s="1"/>
  <c r="C7" i="20"/>
  <c r="C11" i="23"/>
  <c r="B8" i="25"/>
  <c r="C7" i="25" s="1"/>
  <c r="L4" i="49"/>
  <c r="B12" i="49" s="1"/>
  <c r="C11" i="49" s="1"/>
  <c r="X32" i="49"/>
  <c r="Y31" i="49" s="1"/>
  <c r="AH23" i="49"/>
  <c r="F12" i="49"/>
  <c r="G11" i="49" s="1"/>
  <c r="H12" i="49"/>
  <c r="I11" i="49" s="1"/>
  <c r="N20" i="49"/>
  <c r="O19" i="49" s="1"/>
  <c r="P20" i="49"/>
  <c r="Q19" i="49" s="1"/>
  <c r="R22" i="49"/>
  <c r="S21" i="49" s="1"/>
  <c r="Z30" i="49"/>
  <c r="AA29" i="49" s="1"/>
  <c r="AD36" i="49"/>
  <c r="AE35" i="49" s="1"/>
  <c r="AF36" i="49"/>
  <c r="AG35" i="49" s="1"/>
  <c r="AH38" i="49"/>
  <c r="AI37" i="49" s="1"/>
  <c r="AJ42" i="49"/>
  <c r="AK41" i="49" s="1"/>
  <c r="AL42" i="49"/>
  <c r="AM41" i="49" s="1"/>
  <c r="AL40" i="49"/>
  <c r="AM39" i="49" s="1"/>
  <c r="AF34" i="49"/>
  <c r="AG33" i="49" s="1"/>
  <c r="AD32" i="49"/>
  <c r="AE31" i="49" s="1"/>
  <c r="X26" i="49"/>
  <c r="Y25" i="49" s="1"/>
  <c r="V24" i="49"/>
  <c r="W23" i="49" s="1"/>
  <c r="P18" i="49"/>
  <c r="Q17" i="49" s="1"/>
  <c r="N16" i="49"/>
  <c r="O15" i="49" s="1"/>
  <c r="H10" i="49"/>
  <c r="I9" i="49" s="1"/>
  <c r="F8" i="49"/>
  <c r="G7" i="49" s="1"/>
  <c r="AN42" i="49"/>
  <c r="AO41" i="49" s="1"/>
  <c r="AJ38" i="49"/>
  <c r="AK37" i="49" s="1"/>
  <c r="AH36" i="49"/>
  <c r="AI35" i="49" s="1"/>
  <c r="AB30" i="49"/>
  <c r="AC29" i="49" s="1"/>
  <c r="Z28" i="49"/>
  <c r="AA27" i="49" s="1"/>
  <c r="T22" i="49"/>
  <c r="U21" i="49" s="1"/>
  <c r="R20" i="49"/>
  <c r="S19" i="49" s="1"/>
  <c r="L14" i="49"/>
  <c r="M13" i="49" s="1"/>
  <c r="J12" i="49"/>
  <c r="K11" i="49" s="1"/>
  <c r="L18" i="49"/>
  <c r="M17" i="49" s="1"/>
  <c r="T11" i="49"/>
  <c r="T26" i="49"/>
  <c r="U25" i="49" s="1"/>
  <c r="AB19" i="49"/>
  <c r="V28" i="49"/>
  <c r="W27" i="49" s="1"/>
  <c r="AD21" i="49"/>
  <c r="AB34" i="49"/>
  <c r="AC33" i="49" s="1"/>
  <c r="AJ27" i="49"/>
  <c r="F10" i="49"/>
  <c r="G9" i="49" s="1"/>
  <c r="N5" i="49"/>
  <c r="N7" i="49"/>
  <c r="J14" i="49"/>
  <c r="K13" i="49" s="1"/>
  <c r="N18" i="49"/>
  <c r="O17" i="49" s="1"/>
  <c r="R24" i="49"/>
  <c r="S23" i="49" s="1"/>
  <c r="X28" i="49"/>
  <c r="Y27" i="49" s="1"/>
  <c r="Z32" i="49"/>
  <c r="AA31" i="49" s="1"/>
  <c r="AD34" i="49"/>
  <c r="AE33" i="49" s="1"/>
  <c r="P9" i="49"/>
  <c r="V13" i="49"/>
  <c r="V15" i="49"/>
  <c r="L16" i="49"/>
  <c r="M15" i="49" s="1"/>
  <c r="T24" i="49"/>
  <c r="U23" i="49" s="1"/>
  <c r="V26" i="49"/>
  <c r="W25" i="49" s="1"/>
  <c r="AL29" i="49"/>
  <c r="X30" i="49"/>
  <c r="Y29" i="49" s="1"/>
  <c r="AL31" i="49"/>
  <c r="AB32" i="49"/>
  <c r="AC31" i="49" s="1"/>
  <c r="AN33" i="49"/>
  <c r="AJ40" i="49"/>
  <c r="AK39" i="49" s="1"/>
  <c r="Z17" i="49"/>
  <c r="AH25" i="49"/>
  <c r="L4" i="37"/>
  <c r="AL40" i="37"/>
  <c r="AM39" i="37" s="1"/>
  <c r="AF34" i="37"/>
  <c r="AG33" i="37" s="1"/>
  <c r="AD32" i="37"/>
  <c r="AE31" i="37" s="1"/>
  <c r="X26" i="37"/>
  <c r="Y25" i="37" s="1"/>
  <c r="V24" i="37"/>
  <c r="W23" i="37" s="1"/>
  <c r="AN42" i="37"/>
  <c r="AO41" i="37" s="1"/>
  <c r="AJ38" i="37"/>
  <c r="AK37" i="37" s="1"/>
  <c r="AH36" i="37"/>
  <c r="AI35" i="37" s="1"/>
  <c r="AB30" i="37"/>
  <c r="AC29" i="37" s="1"/>
  <c r="Z28" i="37"/>
  <c r="AA27" i="37" s="1"/>
  <c r="T22" i="37"/>
  <c r="U21" i="37" s="1"/>
  <c r="R20" i="37"/>
  <c r="S19" i="37" s="1"/>
  <c r="T11" i="37"/>
  <c r="L20" i="37" s="1"/>
  <c r="M19" i="37" s="1"/>
  <c r="V13" i="37"/>
  <c r="N22" i="37" s="1"/>
  <c r="O21" i="37" s="1"/>
  <c r="T26" i="37"/>
  <c r="U25" i="37" s="1"/>
  <c r="AB19" i="37"/>
  <c r="V28" i="37"/>
  <c r="W27" i="37" s="1"/>
  <c r="AD21" i="37"/>
  <c r="AB34" i="37"/>
  <c r="AC33" i="37" s="1"/>
  <c r="AJ27" i="37"/>
  <c r="AD36" i="37"/>
  <c r="AE35" i="37" s="1"/>
  <c r="AL29" i="37"/>
  <c r="R24" i="37"/>
  <c r="S23" i="37" s="1"/>
  <c r="X28" i="37"/>
  <c r="Y27" i="37" s="1"/>
  <c r="Z32" i="37"/>
  <c r="AA31" i="37" s="1"/>
  <c r="AF36" i="37"/>
  <c r="AG35" i="37" s="1"/>
  <c r="AH40" i="37"/>
  <c r="AI39" i="37" s="1"/>
  <c r="AJ42" i="37"/>
  <c r="AK41" i="37" s="1"/>
  <c r="AL42" i="37"/>
  <c r="AM41" i="37" s="1"/>
  <c r="R9" i="37"/>
  <c r="J18" i="37" s="1"/>
  <c r="K17" i="37" s="1"/>
  <c r="Z15" i="37"/>
  <c r="P26" i="37" s="1"/>
  <c r="Q25" i="37" s="1"/>
  <c r="X32" i="37"/>
  <c r="Y31" i="37" s="1"/>
  <c r="AH23" i="37"/>
  <c r="AF40" i="37"/>
  <c r="AG39" i="37" s="1"/>
  <c r="AP31" i="37"/>
  <c r="AF42" i="37" s="1"/>
  <c r="AG41" i="37" s="1"/>
  <c r="L5" i="37"/>
  <c r="F12" i="37" s="1"/>
  <c r="G11" i="37" s="1"/>
  <c r="P7" i="37"/>
  <c r="H16" i="37" s="1"/>
  <c r="I15" i="37" s="1"/>
  <c r="R22" i="37"/>
  <c r="S21" i="37" s="1"/>
  <c r="Z30" i="37"/>
  <c r="AA29" i="37" s="1"/>
  <c r="AH38" i="37"/>
  <c r="AI37" i="37" s="1"/>
  <c r="T24" i="37"/>
  <c r="U23" i="37" s="1"/>
  <c r="V26" i="37"/>
  <c r="W25" i="37" s="1"/>
  <c r="X30" i="37"/>
  <c r="Y29" i="37" s="1"/>
  <c r="AB32" i="37"/>
  <c r="AC31" i="37" s="1"/>
  <c r="AD34" i="37"/>
  <c r="AE33" i="37" s="1"/>
  <c r="AF38" i="37"/>
  <c r="AG37" i="37" s="1"/>
  <c r="AJ40" i="37"/>
  <c r="AK39" i="37" s="1"/>
  <c r="Z17" i="37"/>
  <c r="AH25" i="37"/>
  <c r="AP33" i="37"/>
  <c r="AH42" i="37" s="1"/>
  <c r="AI41" i="37" s="1"/>
  <c r="L4" i="36"/>
  <c r="B12" i="36" s="1"/>
  <c r="C11" i="36" s="1"/>
  <c r="R9" i="36"/>
  <c r="J18" i="36" s="1"/>
  <c r="K17" i="36" s="1"/>
  <c r="T11" i="36"/>
  <c r="L20" i="36" s="1"/>
  <c r="M19" i="36" s="1"/>
  <c r="V13" i="36"/>
  <c r="N22" i="36" s="1"/>
  <c r="O21" i="36" s="1"/>
  <c r="T26" i="36"/>
  <c r="U25" i="36" s="1"/>
  <c r="AB19" i="36"/>
  <c r="V28" i="36"/>
  <c r="W27" i="36" s="1"/>
  <c r="AD21" i="36"/>
  <c r="AB34" i="36"/>
  <c r="AC33" i="36" s="1"/>
  <c r="AJ27" i="36"/>
  <c r="AD36" i="36"/>
  <c r="AE35" i="36" s="1"/>
  <c r="AL29" i="36"/>
  <c r="X28" i="36"/>
  <c r="Y27" i="36" s="1"/>
  <c r="Z32" i="36"/>
  <c r="AA31" i="36" s="1"/>
  <c r="AF36" i="36"/>
  <c r="AG35" i="36" s="1"/>
  <c r="AH40" i="36"/>
  <c r="AI39" i="36" s="1"/>
  <c r="AJ42" i="36"/>
  <c r="AK41" i="36" s="1"/>
  <c r="AL42" i="36"/>
  <c r="AM41" i="36" s="1"/>
  <c r="AL40" i="36"/>
  <c r="AM39" i="36" s="1"/>
  <c r="AF34" i="36"/>
  <c r="AG33" i="36" s="1"/>
  <c r="AD32" i="36"/>
  <c r="AE31" i="36" s="1"/>
  <c r="X26" i="36"/>
  <c r="Y25" i="36" s="1"/>
  <c r="V24" i="36"/>
  <c r="W23" i="36" s="1"/>
  <c r="AN42" i="36"/>
  <c r="AO41" i="36" s="1"/>
  <c r="AJ38" i="36"/>
  <c r="AK37" i="36" s="1"/>
  <c r="AH36" i="36"/>
  <c r="AI35" i="36" s="1"/>
  <c r="AB30" i="36"/>
  <c r="AC29" i="36" s="1"/>
  <c r="Z28" i="36"/>
  <c r="AA27" i="36" s="1"/>
  <c r="T22" i="36"/>
  <c r="U21" i="36" s="1"/>
  <c r="X32" i="36"/>
  <c r="Y31" i="36" s="1"/>
  <c r="AH23" i="36"/>
  <c r="AF40" i="36"/>
  <c r="AG39" i="36" s="1"/>
  <c r="AP31" i="36"/>
  <c r="AF42" i="36" s="1"/>
  <c r="AG41" i="36" s="1"/>
  <c r="N5" i="36"/>
  <c r="F14" i="36" s="1"/>
  <c r="G13" i="36" s="1"/>
  <c r="N7" i="36"/>
  <c r="H14" i="36" s="1"/>
  <c r="I13" i="36" s="1"/>
  <c r="Z30" i="36"/>
  <c r="AA29" i="36" s="1"/>
  <c r="AH38" i="36"/>
  <c r="AI37" i="36" s="1"/>
  <c r="T24" i="36"/>
  <c r="U23" i="36" s="1"/>
  <c r="V26" i="36"/>
  <c r="W25" i="36" s="1"/>
  <c r="X30" i="36"/>
  <c r="Y29" i="36" s="1"/>
  <c r="AB32" i="36"/>
  <c r="AC31" i="36" s="1"/>
  <c r="AD34" i="36"/>
  <c r="AE33" i="36" s="1"/>
  <c r="AF38" i="36"/>
  <c r="AG37" i="36" s="1"/>
  <c r="AJ40" i="36"/>
  <c r="AK39" i="36" s="1"/>
  <c r="Z17" i="36"/>
  <c r="R26" i="36" s="1"/>
  <c r="S25" i="36" s="1"/>
  <c r="AH25" i="36"/>
  <c r="AP33" i="36"/>
  <c r="AH42" i="36" s="1"/>
  <c r="AI41" i="36" s="1"/>
  <c r="H12" i="25"/>
  <c r="I11" i="25" s="1"/>
  <c r="N20" i="25"/>
  <c r="O19" i="25" s="1"/>
  <c r="P20" i="25"/>
  <c r="Q19" i="25" s="1"/>
  <c r="R22" i="25"/>
  <c r="S21" i="25" s="1"/>
  <c r="X28" i="25"/>
  <c r="Y27" i="25" s="1"/>
  <c r="Z30" i="25"/>
  <c r="AA29" i="25" s="1"/>
  <c r="AB32" i="25"/>
  <c r="AC31" i="25" s="1"/>
  <c r="Z30" i="24"/>
  <c r="AA29" i="24" s="1"/>
  <c r="AF36" i="24"/>
  <c r="AG35" i="24" s="1"/>
  <c r="AD34" i="23"/>
  <c r="AE33" i="23" s="1"/>
  <c r="AJ40" i="23"/>
  <c r="AK39" i="23" s="1"/>
  <c r="AL42" i="23"/>
  <c r="AM41" i="23" s="1"/>
  <c r="F10" i="20"/>
  <c r="G9" i="20" s="1"/>
  <c r="J14" i="23"/>
  <c r="K13" i="23" s="1"/>
  <c r="L16" i="23"/>
  <c r="M15" i="23" s="1"/>
  <c r="J12" i="23"/>
  <c r="K11" i="23" s="1"/>
  <c r="L14" i="23"/>
  <c r="M13" i="23" s="1"/>
  <c r="N16" i="23"/>
  <c r="O15" i="23" s="1"/>
  <c r="P18" i="23"/>
  <c r="Q17" i="23" s="1"/>
  <c r="R20" i="23"/>
  <c r="S19" i="23" s="1"/>
  <c r="P20" i="24"/>
  <c r="Q19" i="24" s="1"/>
  <c r="R24" i="24"/>
  <c r="S23" i="24" s="1"/>
  <c r="T26" i="24"/>
  <c r="U25" i="24" s="1"/>
  <c r="T22" i="24"/>
  <c r="U21" i="24" s="1"/>
  <c r="V24" i="24"/>
  <c r="W23" i="24" s="1"/>
  <c r="X26" i="24"/>
  <c r="Y25" i="24" s="1"/>
  <c r="J14" i="25"/>
  <c r="K13" i="25" s="1"/>
  <c r="L16" i="25"/>
  <c r="M15" i="25" s="1"/>
  <c r="N18" i="25"/>
  <c r="O17" i="25" s="1"/>
  <c r="AB34" i="25"/>
  <c r="AC33" i="25" s="1"/>
  <c r="AF36" i="25"/>
  <c r="AG35" i="25" s="1"/>
  <c r="AH38" i="25"/>
  <c r="AI37" i="25" s="1"/>
  <c r="AJ42" i="25"/>
  <c r="AK41" i="25" s="1"/>
  <c r="AL42" i="25"/>
  <c r="AM41" i="25" s="1"/>
  <c r="X28" i="24"/>
  <c r="Y27" i="24" s="1"/>
  <c r="T24" i="23"/>
  <c r="U23" i="23" s="1"/>
  <c r="V26" i="23"/>
  <c r="W25" i="23" s="1"/>
  <c r="AB32" i="23"/>
  <c r="AC31" i="23" s="1"/>
  <c r="F12" i="20"/>
  <c r="G11" i="20" s="1"/>
  <c r="N18" i="23"/>
  <c r="O17" i="23" s="1"/>
  <c r="P20" i="23"/>
  <c r="Q19" i="23" s="1"/>
  <c r="R22" i="24"/>
  <c r="S21" i="24" s="1"/>
  <c r="P18" i="24"/>
  <c r="Q17" i="24" s="1"/>
  <c r="V26" i="24"/>
  <c r="W25" i="24" s="1"/>
  <c r="AD23" i="25"/>
  <c r="AF23" i="25" s="1"/>
  <c r="R11" i="25"/>
  <c r="L18" i="25" s="1"/>
  <c r="M17" i="25" s="1"/>
  <c r="AL31" i="24"/>
  <c r="V15" i="24"/>
  <c r="X15" i="24" s="1"/>
  <c r="Z15" i="24" s="1"/>
  <c r="P26" i="24" s="1"/>
  <c r="Q25" i="24" s="1"/>
  <c r="R7" i="24"/>
  <c r="H18" i="24" s="1"/>
  <c r="I17" i="24" s="1"/>
  <c r="V13" i="24"/>
  <c r="N22" i="24" s="1"/>
  <c r="O21" i="24" s="1"/>
  <c r="P24" i="24"/>
  <c r="Q23" i="24" s="1"/>
  <c r="J4" i="24"/>
  <c r="B10" i="24" s="1"/>
  <c r="N5" i="24"/>
  <c r="F14" i="24" s="1"/>
  <c r="G13" i="24" s="1"/>
  <c r="T11" i="24"/>
  <c r="L20" i="24" s="1"/>
  <c r="M19" i="24" s="1"/>
  <c r="T24" i="24"/>
  <c r="U23" i="24" s="1"/>
  <c r="R9" i="24"/>
  <c r="J18" i="24" s="1"/>
  <c r="K17" i="24" s="1"/>
  <c r="Z17" i="24"/>
  <c r="R26" i="24" s="1"/>
  <c r="S25" i="24" s="1"/>
  <c r="T13" i="23"/>
  <c r="N20" i="23" s="1"/>
  <c r="O19" i="23" s="1"/>
  <c r="N4" i="23"/>
  <c r="B14" i="23" s="1"/>
  <c r="N5" i="23"/>
  <c r="F14" i="23" s="1"/>
  <c r="G13" i="23" s="1"/>
  <c r="P9" i="23"/>
  <c r="R11" i="23"/>
  <c r="H16" i="25"/>
  <c r="I15" i="25" s="1"/>
  <c r="R7" i="25"/>
  <c r="T26" i="25"/>
  <c r="U25" i="25" s="1"/>
  <c r="AB19" i="25"/>
  <c r="V28" i="25"/>
  <c r="W27" i="25" s="1"/>
  <c r="AD21" i="25"/>
  <c r="AD36" i="25"/>
  <c r="AE35" i="25" s="1"/>
  <c r="AL29" i="25"/>
  <c r="AB19" i="24"/>
  <c r="V28" i="24"/>
  <c r="W27" i="24" s="1"/>
  <c r="AD21" i="24"/>
  <c r="AB34" i="24"/>
  <c r="AC33" i="24" s="1"/>
  <c r="AJ27" i="24"/>
  <c r="AD36" i="24"/>
  <c r="AE35" i="24" s="1"/>
  <c r="AL29" i="24"/>
  <c r="L4" i="25"/>
  <c r="B12" i="25" s="1"/>
  <c r="C11" i="25" s="1"/>
  <c r="F12" i="25"/>
  <c r="G11" i="25" s="1"/>
  <c r="N5" i="25"/>
  <c r="X32" i="25"/>
  <c r="Y31" i="25" s="1"/>
  <c r="AH23" i="25"/>
  <c r="AN42" i="24"/>
  <c r="AO41" i="24" s="1"/>
  <c r="AJ38" i="24"/>
  <c r="AK37" i="24" s="1"/>
  <c r="AL40" i="24"/>
  <c r="AM39" i="24" s="1"/>
  <c r="AB36" i="23"/>
  <c r="AC35" i="23" s="1"/>
  <c r="AL27" i="23"/>
  <c r="AF38" i="23"/>
  <c r="AG37" i="23" s="1"/>
  <c r="AN31" i="23"/>
  <c r="AH40" i="23"/>
  <c r="AI39" i="23" s="1"/>
  <c r="AP33" i="23"/>
  <c r="AH42" i="23" s="1"/>
  <c r="AI41" i="23" s="1"/>
  <c r="P9" i="25"/>
  <c r="F10" i="25"/>
  <c r="G9" i="25" s="1"/>
  <c r="T11" i="25"/>
  <c r="J12" i="25"/>
  <c r="K11" i="25" s="1"/>
  <c r="V13" i="25"/>
  <c r="H14" i="25"/>
  <c r="I13" i="25" s="1"/>
  <c r="L14" i="25"/>
  <c r="M13" i="25" s="1"/>
  <c r="V15" i="25"/>
  <c r="X17" i="25"/>
  <c r="R20" i="25"/>
  <c r="S19" i="25" s="1"/>
  <c r="T22" i="25"/>
  <c r="U21" i="25" s="1"/>
  <c r="T24" i="25"/>
  <c r="U23" i="25" s="1"/>
  <c r="AF25" i="25"/>
  <c r="V26" i="25"/>
  <c r="W25" i="25" s="1"/>
  <c r="AJ27" i="25"/>
  <c r="Z28" i="25"/>
  <c r="AA27" i="25" s="1"/>
  <c r="X30" i="25"/>
  <c r="Y29" i="25" s="1"/>
  <c r="AB30" i="25"/>
  <c r="AC29" i="25" s="1"/>
  <c r="AL31" i="25"/>
  <c r="AN33" i="25"/>
  <c r="AD34" i="25"/>
  <c r="AE33" i="25" s="1"/>
  <c r="AH36" i="25"/>
  <c r="AI35" i="25" s="1"/>
  <c r="AJ38" i="25"/>
  <c r="AK37" i="25" s="1"/>
  <c r="AJ40" i="25"/>
  <c r="AK39" i="25" s="1"/>
  <c r="AN42" i="25"/>
  <c r="AO41" i="25" s="1"/>
  <c r="AD23" i="24"/>
  <c r="AF25" i="24"/>
  <c r="Z28" i="24"/>
  <c r="AA27" i="24" s="1"/>
  <c r="AB30" i="24"/>
  <c r="AC29" i="24" s="1"/>
  <c r="AF38" i="24"/>
  <c r="AG37" i="24" s="1"/>
  <c r="AB32" i="24"/>
  <c r="AC31" i="24" s="1"/>
  <c r="AH40" i="24"/>
  <c r="AI39" i="24" s="1"/>
  <c r="AD34" i="24"/>
  <c r="AE33" i="24" s="1"/>
  <c r="AJ40" i="24"/>
  <c r="AK39" i="24" s="1"/>
  <c r="AH36" i="24"/>
  <c r="AI35" i="24" s="1"/>
  <c r="AL42" i="24"/>
  <c r="AM41" i="24" s="1"/>
  <c r="P22" i="23"/>
  <c r="Q21" i="23" s="1"/>
  <c r="X15" i="23"/>
  <c r="R24" i="23"/>
  <c r="S23" i="23" s="1"/>
  <c r="Z17" i="23"/>
  <c r="X30" i="23"/>
  <c r="Y29" i="23" s="1"/>
  <c r="AF23" i="23"/>
  <c r="Z32" i="23"/>
  <c r="AA31" i="23" s="1"/>
  <c r="AH25" i="23"/>
  <c r="F8" i="25"/>
  <c r="G7" i="25" s="1"/>
  <c r="H10" i="25"/>
  <c r="I9" i="25" s="1"/>
  <c r="N16" i="25"/>
  <c r="O15" i="25" s="1"/>
  <c r="P18" i="25"/>
  <c r="Q17" i="25" s="1"/>
  <c r="V24" i="25"/>
  <c r="W23" i="25" s="1"/>
  <c r="X26" i="25"/>
  <c r="Y25" i="25" s="1"/>
  <c r="AD32" i="25"/>
  <c r="AE31" i="25" s="1"/>
  <c r="AF34" i="25"/>
  <c r="AG33" i="25" s="1"/>
  <c r="AL40" i="25"/>
  <c r="AM39" i="25" s="1"/>
  <c r="AN31" i="24"/>
  <c r="AD32" i="24"/>
  <c r="AE31" i="24" s="1"/>
  <c r="AH38" i="24"/>
  <c r="AI37" i="24" s="1"/>
  <c r="AP33" i="24"/>
  <c r="AH42" i="24" s="1"/>
  <c r="AI41" i="24" s="1"/>
  <c r="AF34" i="24"/>
  <c r="AG33" i="24" s="1"/>
  <c r="AP35" i="24"/>
  <c r="AJ42" i="24" s="1"/>
  <c r="AK41" i="24" s="1"/>
  <c r="H14" i="20"/>
  <c r="I13" i="20" s="1"/>
  <c r="P7" i="20"/>
  <c r="J16" i="20"/>
  <c r="K15" i="20" s="1"/>
  <c r="R9" i="20"/>
  <c r="Z19" i="23"/>
  <c r="AB21" i="23"/>
  <c r="R22" i="23"/>
  <c r="S21" i="23" s="1"/>
  <c r="V24" i="23"/>
  <c r="W23" i="23" s="1"/>
  <c r="X26" i="23"/>
  <c r="Y25" i="23" s="1"/>
  <c r="X28" i="23"/>
  <c r="Y27" i="23" s="1"/>
  <c r="AJ29" i="23"/>
  <c r="Z30" i="23"/>
  <c r="AA29" i="23" s="1"/>
  <c r="AD32" i="23"/>
  <c r="AE31" i="23" s="1"/>
  <c r="AB34" i="23"/>
  <c r="AC33" i="23" s="1"/>
  <c r="AF34" i="23"/>
  <c r="AG33" i="23" s="1"/>
  <c r="AP35" i="23"/>
  <c r="AJ42" i="23" s="1"/>
  <c r="AK41" i="23" s="1"/>
  <c r="AF36" i="23"/>
  <c r="AG35" i="23" s="1"/>
  <c r="AH38" i="23"/>
  <c r="AI37" i="23" s="1"/>
  <c r="AL40" i="23"/>
  <c r="AM39" i="23" s="1"/>
  <c r="L4" i="20"/>
  <c r="T22" i="23"/>
  <c r="U21" i="23" s="1"/>
  <c r="Z28" i="23"/>
  <c r="AA27" i="23" s="1"/>
  <c r="AB30" i="23"/>
  <c r="AC29" i="23" s="1"/>
  <c r="AH36" i="23"/>
  <c r="AI35" i="23" s="1"/>
  <c r="AJ38" i="23"/>
  <c r="AK37" i="23" s="1"/>
  <c r="T26" i="20"/>
  <c r="U25" i="20" s="1"/>
  <c r="AB19" i="20"/>
  <c r="V28" i="20"/>
  <c r="W27" i="20" s="1"/>
  <c r="AD21" i="20"/>
  <c r="AB34" i="20"/>
  <c r="AC33" i="20" s="1"/>
  <c r="AJ27" i="20"/>
  <c r="AD36" i="20"/>
  <c r="AE35" i="20" s="1"/>
  <c r="AL29" i="20"/>
  <c r="F8" i="20"/>
  <c r="G7" i="20" s="1"/>
  <c r="H10" i="20"/>
  <c r="I9" i="20" s="1"/>
  <c r="L18" i="20"/>
  <c r="M17" i="20" s="1"/>
  <c r="H12" i="20"/>
  <c r="I11" i="20" s="1"/>
  <c r="N20" i="20"/>
  <c r="O19" i="20" s="1"/>
  <c r="J14" i="20"/>
  <c r="K13" i="20" s="1"/>
  <c r="P20" i="20"/>
  <c r="Q19" i="20" s="1"/>
  <c r="R22" i="20"/>
  <c r="S21" i="20" s="1"/>
  <c r="X28" i="20"/>
  <c r="Y27" i="20" s="1"/>
  <c r="Z30" i="20"/>
  <c r="AA29" i="20" s="1"/>
  <c r="AF36" i="20"/>
  <c r="AG35" i="20" s="1"/>
  <c r="AH38" i="20"/>
  <c r="AI37" i="20" s="1"/>
  <c r="AJ42" i="20"/>
  <c r="AK41" i="20" s="1"/>
  <c r="AL42" i="20"/>
  <c r="AM41" i="20" s="1"/>
  <c r="AL40" i="20"/>
  <c r="AM39" i="20" s="1"/>
  <c r="AF34" i="20"/>
  <c r="AG33" i="20" s="1"/>
  <c r="AD32" i="20"/>
  <c r="AE31" i="20" s="1"/>
  <c r="X26" i="20"/>
  <c r="Y25" i="20" s="1"/>
  <c r="V24" i="20"/>
  <c r="W23" i="20" s="1"/>
  <c r="P18" i="20"/>
  <c r="Q17" i="20" s="1"/>
  <c r="N16" i="20"/>
  <c r="O15" i="20" s="1"/>
  <c r="AN42" i="20"/>
  <c r="AO41" i="20" s="1"/>
  <c r="AJ38" i="20"/>
  <c r="AK37" i="20" s="1"/>
  <c r="AH36" i="20"/>
  <c r="AI35" i="20" s="1"/>
  <c r="AB30" i="20"/>
  <c r="AC29" i="20" s="1"/>
  <c r="Z28" i="20"/>
  <c r="AA27" i="20" s="1"/>
  <c r="T22" i="20"/>
  <c r="U21" i="20" s="1"/>
  <c r="R20" i="20"/>
  <c r="S19" i="20" s="1"/>
  <c r="L16" i="20"/>
  <c r="M15" i="20" s="1"/>
  <c r="T11" i="20"/>
  <c r="J12" i="20"/>
  <c r="K11" i="20" s="1"/>
  <c r="N18" i="20"/>
  <c r="O17" i="20" s="1"/>
  <c r="V13" i="20"/>
  <c r="L14" i="20"/>
  <c r="M13" i="20" s="1"/>
  <c r="V15" i="20"/>
  <c r="X17" i="20"/>
  <c r="AD23" i="20"/>
  <c r="T24" i="20"/>
  <c r="U23" i="20" s="1"/>
  <c r="AF25" i="20"/>
  <c r="V26" i="20"/>
  <c r="W25" i="20" s="1"/>
  <c r="AL31" i="20"/>
  <c r="AB32" i="20"/>
  <c r="AC31" i="20" s="1"/>
  <c r="AN33" i="20"/>
  <c r="AD34" i="20"/>
  <c r="AE33" i="20" s="1"/>
  <c r="AJ40" i="20"/>
  <c r="AK39" i="20" s="1"/>
  <c r="D8" i="24" l="1"/>
  <c r="D8" i="49"/>
  <c r="P22" i="24"/>
  <c r="Q21" i="24" s="1"/>
  <c r="C11" i="37"/>
  <c r="E11" i="37" s="1"/>
  <c r="C13" i="23"/>
  <c r="C9" i="24"/>
  <c r="B12" i="20"/>
  <c r="C11" i="20" s="1"/>
  <c r="E11" i="20" s="1"/>
  <c r="X15" i="36"/>
  <c r="P22" i="36"/>
  <c r="Q21" i="36" s="1"/>
  <c r="P7" i="23"/>
  <c r="H14" i="23"/>
  <c r="I13" i="23" s="1"/>
  <c r="N4" i="37"/>
  <c r="Z34" i="49"/>
  <c r="AA33" i="49" s="1"/>
  <c r="AJ25" i="49"/>
  <c r="N22" i="49"/>
  <c r="O21" i="49" s="1"/>
  <c r="X13" i="49"/>
  <c r="H14" i="49"/>
  <c r="I13" i="49" s="1"/>
  <c r="P7" i="49"/>
  <c r="D12" i="49"/>
  <c r="E11" i="49"/>
  <c r="D6" i="49"/>
  <c r="E5" i="49"/>
  <c r="X34" i="49"/>
  <c r="Y33" i="49" s="1"/>
  <c r="AJ23" i="49"/>
  <c r="R26" i="49"/>
  <c r="S25" i="49" s="1"/>
  <c r="AB17" i="49"/>
  <c r="AH40" i="49"/>
  <c r="AI39" i="49" s="1"/>
  <c r="AP33" i="49"/>
  <c r="AH42" i="49" s="1"/>
  <c r="AI41" i="49" s="1"/>
  <c r="AN31" i="49"/>
  <c r="AF38" i="49"/>
  <c r="AG37" i="49" s="1"/>
  <c r="AD38" i="49"/>
  <c r="AE37" i="49" s="1"/>
  <c r="AN29" i="49"/>
  <c r="X15" i="49"/>
  <c r="P22" i="49"/>
  <c r="Q21" i="49" s="1"/>
  <c r="J16" i="49"/>
  <c r="K15" i="49" s="1"/>
  <c r="R9" i="49"/>
  <c r="F14" i="49"/>
  <c r="G13" i="49" s="1"/>
  <c r="P5" i="49"/>
  <c r="AB36" i="49"/>
  <c r="AC35" i="49" s="1"/>
  <c r="AL27" i="49"/>
  <c r="V30" i="49"/>
  <c r="W29" i="49" s="1"/>
  <c r="AF21" i="49"/>
  <c r="T28" i="49"/>
  <c r="U27" i="49" s="1"/>
  <c r="AD19" i="49"/>
  <c r="L20" i="49"/>
  <c r="M19" i="49" s="1"/>
  <c r="V11" i="49"/>
  <c r="D10" i="49"/>
  <c r="E9" i="49"/>
  <c r="N4" i="49"/>
  <c r="B14" i="49" s="1"/>
  <c r="C13" i="49" s="1"/>
  <c r="Z34" i="37"/>
  <c r="AA33" i="37" s="1"/>
  <c r="AJ25" i="37"/>
  <c r="D8" i="37"/>
  <c r="E7" i="37"/>
  <c r="N5" i="37"/>
  <c r="F14" i="37" s="1"/>
  <c r="G13" i="37" s="1"/>
  <c r="X34" i="37"/>
  <c r="Y33" i="37" s="1"/>
  <c r="AJ23" i="37"/>
  <c r="AB15" i="37"/>
  <c r="P28" i="37" s="1"/>
  <c r="Q27" i="37" s="1"/>
  <c r="T9" i="37"/>
  <c r="J20" i="37" s="1"/>
  <c r="K19" i="37" s="1"/>
  <c r="R26" i="37"/>
  <c r="S25" i="37" s="1"/>
  <c r="AB17" i="37"/>
  <c r="R7" i="37"/>
  <c r="H18" i="37" s="1"/>
  <c r="I17" i="37" s="1"/>
  <c r="D6" i="37"/>
  <c r="E5" i="37"/>
  <c r="AD38" i="37"/>
  <c r="AE37" i="37" s="1"/>
  <c r="AN29" i="37"/>
  <c r="AB36" i="37"/>
  <c r="AC35" i="37" s="1"/>
  <c r="AL27" i="37"/>
  <c r="V30" i="37"/>
  <c r="W29" i="37" s="1"/>
  <c r="AF21" i="37"/>
  <c r="T28" i="37"/>
  <c r="U27" i="37" s="1"/>
  <c r="AD19" i="37"/>
  <c r="X13" i="37"/>
  <c r="N24" i="37" s="1"/>
  <c r="O23" i="37" s="1"/>
  <c r="V11" i="37"/>
  <c r="L22" i="37" s="1"/>
  <c r="M21" i="37" s="1"/>
  <c r="D10" i="37"/>
  <c r="E9" i="37"/>
  <c r="P4" i="37"/>
  <c r="AB17" i="36"/>
  <c r="R28" i="36" s="1"/>
  <c r="S27" i="36" s="1"/>
  <c r="D10" i="36"/>
  <c r="E9" i="36"/>
  <c r="P7" i="36"/>
  <c r="H16" i="36" s="1"/>
  <c r="I15" i="36" s="1"/>
  <c r="X34" i="36"/>
  <c r="Y33" i="36" s="1"/>
  <c r="AJ23" i="36"/>
  <c r="D12" i="36"/>
  <c r="E11" i="36"/>
  <c r="Z34" i="36"/>
  <c r="AA33" i="36" s="1"/>
  <c r="AJ25" i="36"/>
  <c r="P5" i="36"/>
  <c r="F16" i="36" s="1"/>
  <c r="G15" i="36" s="1"/>
  <c r="D8" i="36"/>
  <c r="E7" i="36"/>
  <c r="D6" i="36"/>
  <c r="E5" i="36"/>
  <c r="AD38" i="36"/>
  <c r="AE37" i="36" s="1"/>
  <c r="AN29" i="36"/>
  <c r="AB36" i="36"/>
  <c r="AC35" i="36" s="1"/>
  <c r="AL27" i="36"/>
  <c r="V30" i="36"/>
  <c r="W29" i="36" s="1"/>
  <c r="AF21" i="36"/>
  <c r="T28" i="36"/>
  <c r="U27" i="36" s="1"/>
  <c r="AD19" i="36"/>
  <c r="X13" i="36"/>
  <c r="N24" i="36" s="1"/>
  <c r="O23" i="36" s="1"/>
  <c r="V11" i="36"/>
  <c r="L22" i="36" s="1"/>
  <c r="M21" i="36" s="1"/>
  <c r="T9" i="36"/>
  <c r="J20" i="36" s="1"/>
  <c r="K19" i="36" s="1"/>
  <c r="N4" i="36"/>
  <c r="B14" i="36" s="1"/>
  <c r="C13" i="36" s="1"/>
  <c r="D6" i="24"/>
  <c r="E5" i="24"/>
  <c r="D6" i="23"/>
  <c r="E5" i="23"/>
  <c r="E7" i="24"/>
  <c r="D8" i="23"/>
  <c r="E7" i="23"/>
  <c r="V11" i="24"/>
  <c r="L22" i="24" s="1"/>
  <c r="M21" i="24" s="1"/>
  <c r="L4" i="24"/>
  <c r="T9" i="24"/>
  <c r="J20" i="24" s="1"/>
  <c r="K19" i="24" s="1"/>
  <c r="P5" i="24"/>
  <c r="F16" i="24" s="1"/>
  <c r="G15" i="24" s="1"/>
  <c r="X13" i="24"/>
  <c r="N24" i="24" s="1"/>
  <c r="O23" i="24" s="1"/>
  <c r="T7" i="24"/>
  <c r="H20" i="24" s="1"/>
  <c r="I19" i="24" s="1"/>
  <c r="L18" i="23"/>
  <c r="M17" i="23" s="1"/>
  <c r="T11" i="23"/>
  <c r="P5" i="23"/>
  <c r="F16" i="23" s="1"/>
  <c r="G15" i="23" s="1"/>
  <c r="E11" i="23"/>
  <c r="D12" i="23"/>
  <c r="J16" i="23"/>
  <c r="K15" i="23" s="1"/>
  <c r="R9" i="23"/>
  <c r="D10" i="23"/>
  <c r="E9" i="23"/>
  <c r="P4" i="23"/>
  <c r="R24" i="20"/>
  <c r="S23" i="20" s="1"/>
  <c r="Z17" i="20"/>
  <c r="F14" i="20"/>
  <c r="G13" i="20" s="1"/>
  <c r="E5" i="20"/>
  <c r="AD38" i="20"/>
  <c r="AE37" i="20" s="1"/>
  <c r="AN29" i="20"/>
  <c r="AB36" i="20"/>
  <c r="AC35" i="20" s="1"/>
  <c r="AL27" i="20"/>
  <c r="V30" i="20"/>
  <c r="W29" i="20" s="1"/>
  <c r="AF21" i="20"/>
  <c r="T28" i="20"/>
  <c r="U27" i="20" s="1"/>
  <c r="AD19" i="20"/>
  <c r="V28" i="23"/>
  <c r="W27" i="23" s="1"/>
  <c r="AD21" i="23"/>
  <c r="AB19" i="23"/>
  <c r="T26" i="23"/>
  <c r="U25" i="23" s="1"/>
  <c r="D6" i="25"/>
  <c r="E5" i="25"/>
  <c r="AH40" i="25"/>
  <c r="AI39" i="25" s="1"/>
  <c r="AP33" i="25"/>
  <c r="AH42" i="25" s="1"/>
  <c r="AI41" i="25" s="1"/>
  <c r="AB36" i="25"/>
  <c r="AC35" i="25" s="1"/>
  <c r="AL27" i="25"/>
  <c r="X15" i="25"/>
  <c r="P22" i="25"/>
  <c r="Q21" i="25" s="1"/>
  <c r="L20" i="25"/>
  <c r="M19" i="25" s="1"/>
  <c r="V11" i="25"/>
  <c r="D10" i="25"/>
  <c r="E9" i="25"/>
  <c r="N4" i="25"/>
  <c r="B14" i="25" s="1"/>
  <c r="C13" i="25" s="1"/>
  <c r="AH40" i="20"/>
  <c r="AI39" i="20" s="1"/>
  <c r="AP33" i="20"/>
  <c r="AH42" i="20" s="1"/>
  <c r="AI41" i="20" s="1"/>
  <c r="AN31" i="20"/>
  <c r="AF38" i="20"/>
  <c r="AG37" i="20" s="1"/>
  <c r="Z32" i="20"/>
  <c r="AA31" i="20" s="1"/>
  <c r="AH25" i="20"/>
  <c r="AF23" i="20"/>
  <c r="X30" i="20"/>
  <c r="Y29" i="20" s="1"/>
  <c r="P22" i="20"/>
  <c r="Q21" i="20" s="1"/>
  <c r="X15" i="20"/>
  <c r="N22" i="20"/>
  <c r="O21" i="20" s="1"/>
  <c r="X13" i="20"/>
  <c r="L20" i="20"/>
  <c r="M19" i="20" s="1"/>
  <c r="V11" i="20"/>
  <c r="D10" i="20"/>
  <c r="E9" i="20"/>
  <c r="D8" i="20"/>
  <c r="E7" i="20"/>
  <c r="N4" i="20"/>
  <c r="AD36" i="23"/>
  <c r="AE35" i="23" s="1"/>
  <c r="AL29" i="23"/>
  <c r="V13" i="23"/>
  <c r="J18" i="20"/>
  <c r="K17" i="20" s="1"/>
  <c r="T9" i="20"/>
  <c r="H16" i="20"/>
  <c r="I15" i="20" s="1"/>
  <c r="R7" i="20"/>
  <c r="AF40" i="24"/>
  <c r="AG39" i="24" s="1"/>
  <c r="AP31" i="24"/>
  <c r="AF42" i="24" s="1"/>
  <c r="AG41" i="24" s="1"/>
  <c r="D8" i="25"/>
  <c r="E7" i="25"/>
  <c r="Z34" i="23"/>
  <c r="AA33" i="23" s="1"/>
  <c r="AJ25" i="23"/>
  <c r="X32" i="23"/>
  <c r="Y31" i="23" s="1"/>
  <c r="AH23" i="23"/>
  <c r="R26" i="23"/>
  <c r="S25" i="23" s="1"/>
  <c r="AB17" i="23"/>
  <c r="P24" i="23"/>
  <c r="Q23" i="23" s="1"/>
  <c r="Z15" i="23"/>
  <c r="Z32" i="24"/>
  <c r="AA31" i="24" s="1"/>
  <c r="AH25" i="24"/>
  <c r="AF23" i="24"/>
  <c r="X30" i="24"/>
  <c r="Y29" i="24" s="1"/>
  <c r="AN31" i="25"/>
  <c r="AF38" i="25"/>
  <c r="AG37" i="25" s="1"/>
  <c r="Z32" i="25"/>
  <c r="AA31" i="25" s="1"/>
  <c r="AH25" i="25"/>
  <c r="R24" i="25"/>
  <c r="S23" i="25" s="1"/>
  <c r="Z17" i="25"/>
  <c r="N22" i="25"/>
  <c r="O21" i="25" s="1"/>
  <c r="X13" i="25"/>
  <c r="D12" i="25"/>
  <c r="E11" i="25"/>
  <c r="J16" i="25"/>
  <c r="K15" i="25" s="1"/>
  <c r="R9" i="25"/>
  <c r="AF40" i="23"/>
  <c r="AG39" i="23" s="1"/>
  <c r="AP31" i="23"/>
  <c r="AF42" i="23" s="1"/>
  <c r="AG41" i="23" s="1"/>
  <c r="AB38" i="23"/>
  <c r="AC37" i="23" s="1"/>
  <c r="AN27" i="23"/>
  <c r="X34" i="25"/>
  <c r="Y33" i="25" s="1"/>
  <c r="AJ23" i="25"/>
  <c r="F14" i="25"/>
  <c r="G13" i="25" s="1"/>
  <c r="P5" i="25"/>
  <c r="AD38" i="24"/>
  <c r="AE37" i="24" s="1"/>
  <c r="AN29" i="24"/>
  <c r="AB36" i="24"/>
  <c r="AC35" i="24" s="1"/>
  <c r="AL27" i="24"/>
  <c r="V30" i="24"/>
  <c r="W29" i="24" s="1"/>
  <c r="AF21" i="24"/>
  <c r="T28" i="24"/>
  <c r="U27" i="24" s="1"/>
  <c r="AD19" i="24"/>
  <c r="AD38" i="25"/>
  <c r="AE37" i="25" s="1"/>
  <c r="AN29" i="25"/>
  <c r="V30" i="25"/>
  <c r="W29" i="25" s="1"/>
  <c r="AF21" i="25"/>
  <c r="T28" i="25"/>
  <c r="U27" i="25" s="1"/>
  <c r="AD19" i="25"/>
  <c r="H18" i="25"/>
  <c r="I17" i="25" s="1"/>
  <c r="T7" i="25"/>
  <c r="D12" i="37" l="1"/>
  <c r="D12" i="20"/>
  <c r="B14" i="20"/>
  <c r="C13" i="20" s="1"/>
  <c r="B16" i="23"/>
  <c r="C15" i="23" s="1"/>
  <c r="B12" i="24"/>
  <c r="C11" i="24" s="1"/>
  <c r="C15" i="37"/>
  <c r="D14" i="37"/>
  <c r="H16" i="23"/>
  <c r="I15" i="23" s="1"/>
  <c r="R7" i="23"/>
  <c r="P24" i="36"/>
  <c r="Q23" i="36" s="1"/>
  <c r="Z15" i="36"/>
  <c r="N3" i="49"/>
  <c r="P4" i="49"/>
  <c r="B16" i="49" s="1"/>
  <c r="C15" i="49" s="1"/>
  <c r="P24" i="49"/>
  <c r="Q23" i="49" s="1"/>
  <c r="Z15" i="49"/>
  <c r="AF40" i="49"/>
  <c r="AG39" i="49" s="1"/>
  <c r="AP31" i="49"/>
  <c r="AF42" i="49" s="1"/>
  <c r="AG41" i="49" s="1"/>
  <c r="L22" i="49"/>
  <c r="M21" i="49" s="1"/>
  <c r="X11" i="49"/>
  <c r="T30" i="49"/>
  <c r="U29" i="49" s="1"/>
  <c r="AF19" i="49"/>
  <c r="V32" i="49"/>
  <c r="W31" i="49" s="1"/>
  <c r="AH21" i="49"/>
  <c r="AB38" i="49"/>
  <c r="AC37" i="49" s="1"/>
  <c r="AN27" i="49"/>
  <c r="F16" i="49"/>
  <c r="G15" i="49" s="1"/>
  <c r="R5" i="49"/>
  <c r="J18" i="49"/>
  <c r="K17" i="49" s="1"/>
  <c r="T9" i="49"/>
  <c r="AD40" i="49"/>
  <c r="AE39" i="49" s="1"/>
  <c r="AP29" i="49"/>
  <c r="AD42" i="49" s="1"/>
  <c r="AE41" i="49" s="1"/>
  <c r="AD17" i="49"/>
  <c r="R28" i="49"/>
  <c r="S27" i="49" s="1"/>
  <c r="X36" i="49"/>
  <c r="Y35" i="49" s="1"/>
  <c r="AL23" i="49"/>
  <c r="H16" i="49"/>
  <c r="I15" i="49" s="1"/>
  <c r="R7" i="49"/>
  <c r="N24" i="49"/>
  <c r="O23" i="49" s="1"/>
  <c r="Z13" i="49"/>
  <c r="AL25" i="49"/>
  <c r="Z36" i="49"/>
  <c r="AA35" i="49" s="1"/>
  <c r="R4" i="37"/>
  <c r="X11" i="37"/>
  <c r="L24" i="37" s="1"/>
  <c r="M23" i="37" s="1"/>
  <c r="Z13" i="37"/>
  <c r="N26" i="37" s="1"/>
  <c r="O25" i="37" s="1"/>
  <c r="T30" i="37"/>
  <c r="U29" i="37" s="1"/>
  <c r="AF19" i="37"/>
  <c r="V32" i="37"/>
  <c r="W31" i="37" s="1"/>
  <c r="AH21" i="37"/>
  <c r="AB38" i="37"/>
  <c r="AC37" i="37" s="1"/>
  <c r="AN27" i="37"/>
  <c r="AD40" i="37"/>
  <c r="AE39" i="37" s="1"/>
  <c r="AP29" i="37"/>
  <c r="AD42" i="37" s="1"/>
  <c r="AE41" i="37" s="1"/>
  <c r="T7" i="37"/>
  <c r="H20" i="37" s="1"/>
  <c r="I19" i="37" s="1"/>
  <c r="AD17" i="37"/>
  <c r="R28" i="37"/>
  <c r="S27" i="37" s="1"/>
  <c r="V9" i="37"/>
  <c r="J22" i="37" s="1"/>
  <c r="K21" i="37" s="1"/>
  <c r="AD15" i="37"/>
  <c r="P30" i="37" s="1"/>
  <c r="Q29" i="37" s="1"/>
  <c r="X36" i="37"/>
  <c r="Y35" i="37" s="1"/>
  <c r="AL23" i="37"/>
  <c r="P5" i="37"/>
  <c r="F16" i="37" s="1"/>
  <c r="G15" i="37" s="1"/>
  <c r="AL25" i="37"/>
  <c r="Z36" i="37"/>
  <c r="AA35" i="37" s="1"/>
  <c r="P4" i="36"/>
  <c r="B16" i="36" s="1"/>
  <c r="C15" i="36" s="1"/>
  <c r="V9" i="36"/>
  <c r="J22" i="36" s="1"/>
  <c r="K21" i="36" s="1"/>
  <c r="X11" i="36"/>
  <c r="L24" i="36" s="1"/>
  <c r="M23" i="36" s="1"/>
  <c r="Z13" i="36"/>
  <c r="N26" i="36" s="1"/>
  <c r="O25" i="36" s="1"/>
  <c r="T30" i="36"/>
  <c r="U29" i="36" s="1"/>
  <c r="AF19" i="36"/>
  <c r="V32" i="36"/>
  <c r="W31" i="36" s="1"/>
  <c r="AH21" i="36"/>
  <c r="AB38" i="36"/>
  <c r="AC37" i="36" s="1"/>
  <c r="AN27" i="36"/>
  <c r="AD40" i="36"/>
  <c r="AE39" i="36" s="1"/>
  <c r="AP29" i="36"/>
  <c r="AD42" i="36" s="1"/>
  <c r="AE41" i="36" s="1"/>
  <c r="R5" i="36"/>
  <c r="F18" i="36" s="1"/>
  <c r="G17" i="36" s="1"/>
  <c r="AL25" i="36"/>
  <c r="Z36" i="36"/>
  <c r="AA35" i="36" s="1"/>
  <c r="X36" i="36"/>
  <c r="Y35" i="36" s="1"/>
  <c r="AL23" i="36"/>
  <c r="R7" i="36"/>
  <c r="H18" i="36" s="1"/>
  <c r="I17" i="36" s="1"/>
  <c r="AD17" i="36"/>
  <c r="R30" i="36" s="1"/>
  <c r="S29" i="36" s="1"/>
  <c r="V7" i="24"/>
  <c r="H22" i="24" s="1"/>
  <c r="I21" i="24" s="1"/>
  <c r="Z13" i="24"/>
  <c r="N26" i="24" s="1"/>
  <c r="O25" i="24" s="1"/>
  <c r="R5" i="24"/>
  <c r="F18" i="24" s="1"/>
  <c r="G17" i="24" s="1"/>
  <c r="V9" i="24"/>
  <c r="J22" i="24" s="1"/>
  <c r="K21" i="24" s="1"/>
  <c r="N4" i="24"/>
  <c r="D10" i="24"/>
  <c r="E9" i="24"/>
  <c r="X11" i="24"/>
  <c r="L24" i="24" s="1"/>
  <c r="M23" i="24" s="1"/>
  <c r="E13" i="23"/>
  <c r="D14" i="23"/>
  <c r="R4" i="23"/>
  <c r="B18" i="23" s="1"/>
  <c r="C17" i="23" s="1"/>
  <c r="T9" i="23"/>
  <c r="J20" i="23" s="1"/>
  <c r="K19" i="23" s="1"/>
  <c r="J18" i="23"/>
  <c r="K17" i="23" s="1"/>
  <c r="R5" i="23"/>
  <c r="F18" i="23" s="1"/>
  <c r="G17" i="23" s="1"/>
  <c r="L20" i="23"/>
  <c r="M19" i="23" s="1"/>
  <c r="V11" i="23"/>
  <c r="AF40" i="25"/>
  <c r="AG39" i="25" s="1"/>
  <c r="AP31" i="25"/>
  <c r="AF42" i="25" s="1"/>
  <c r="AG41" i="25" s="1"/>
  <c r="X32" i="24"/>
  <c r="Y31" i="24" s="1"/>
  <c r="AH23" i="24"/>
  <c r="P4" i="20"/>
  <c r="X32" i="20"/>
  <c r="Y31" i="20" s="1"/>
  <c r="AH23" i="20"/>
  <c r="AF40" i="20"/>
  <c r="AG39" i="20" s="1"/>
  <c r="AP31" i="20"/>
  <c r="AF42" i="20" s="1"/>
  <c r="AG41" i="20" s="1"/>
  <c r="P24" i="25"/>
  <c r="Q23" i="25" s="1"/>
  <c r="Z15" i="25"/>
  <c r="T28" i="23"/>
  <c r="U27" i="23" s="1"/>
  <c r="AD19" i="23"/>
  <c r="H20" i="25"/>
  <c r="I19" i="25" s="1"/>
  <c r="V7" i="25"/>
  <c r="T30" i="25"/>
  <c r="U29" i="25" s="1"/>
  <c r="AF19" i="25"/>
  <c r="V32" i="25"/>
  <c r="W31" i="25" s="1"/>
  <c r="AH21" i="25"/>
  <c r="AD40" i="25"/>
  <c r="AE39" i="25" s="1"/>
  <c r="AP29" i="25"/>
  <c r="AD42" i="25" s="1"/>
  <c r="AE41" i="25" s="1"/>
  <c r="T30" i="24"/>
  <c r="U29" i="24" s="1"/>
  <c r="AF19" i="24"/>
  <c r="V32" i="24"/>
  <c r="W31" i="24" s="1"/>
  <c r="AH21" i="24"/>
  <c r="AB38" i="24"/>
  <c r="AC37" i="24" s="1"/>
  <c r="AN27" i="24"/>
  <c r="AD40" i="24"/>
  <c r="AE39" i="24" s="1"/>
  <c r="AP29" i="24"/>
  <c r="AD42" i="24" s="1"/>
  <c r="AE41" i="24" s="1"/>
  <c r="F16" i="25"/>
  <c r="G15" i="25" s="1"/>
  <c r="R5" i="25"/>
  <c r="X36" i="25"/>
  <c r="Y35" i="25" s="1"/>
  <c r="AL23" i="25"/>
  <c r="V9" i="23"/>
  <c r="AB40" i="23"/>
  <c r="AC39" i="23" s="1"/>
  <c r="AP27" i="23"/>
  <c r="AB42" i="23" s="1"/>
  <c r="AC41" i="23" s="1"/>
  <c r="J18" i="25"/>
  <c r="K17" i="25" s="1"/>
  <c r="T9" i="25"/>
  <c r="N24" i="25"/>
  <c r="O23" i="25" s="1"/>
  <c r="Z13" i="25"/>
  <c r="R26" i="25"/>
  <c r="S25" i="25" s="1"/>
  <c r="AB17" i="25"/>
  <c r="Z34" i="25"/>
  <c r="AA33" i="25" s="1"/>
  <c r="AJ25" i="25"/>
  <c r="Z34" i="24"/>
  <c r="AA33" i="24" s="1"/>
  <c r="AJ25" i="24"/>
  <c r="P26" i="23"/>
  <c r="Q25" i="23" s="1"/>
  <c r="AB15" i="23"/>
  <c r="R28" i="23"/>
  <c r="S27" i="23" s="1"/>
  <c r="AD17" i="23"/>
  <c r="X34" i="23"/>
  <c r="Y33" i="23" s="1"/>
  <c r="AJ23" i="23"/>
  <c r="Z36" i="23"/>
  <c r="AA35" i="23" s="1"/>
  <c r="AL25" i="23"/>
  <c r="H18" i="20"/>
  <c r="I17" i="20" s="1"/>
  <c r="T7" i="20"/>
  <c r="J20" i="20"/>
  <c r="K19" i="20" s="1"/>
  <c r="V9" i="20"/>
  <c r="N22" i="23"/>
  <c r="O21" i="23" s="1"/>
  <c r="X13" i="23"/>
  <c r="AD38" i="23"/>
  <c r="AE37" i="23" s="1"/>
  <c r="AN29" i="23"/>
  <c r="L22" i="20"/>
  <c r="M21" i="20" s="1"/>
  <c r="X11" i="20"/>
  <c r="N24" i="20"/>
  <c r="O23" i="20" s="1"/>
  <c r="Z13" i="20"/>
  <c r="P24" i="20"/>
  <c r="Q23" i="20" s="1"/>
  <c r="Z15" i="20"/>
  <c r="Z34" i="20"/>
  <c r="AA33" i="20" s="1"/>
  <c r="AJ25" i="20"/>
  <c r="P4" i="25"/>
  <c r="B16" i="25" s="1"/>
  <c r="C15" i="25" s="1"/>
  <c r="N3" i="25"/>
  <c r="L22" i="25"/>
  <c r="M21" i="25" s="1"/>
  <c r="X11" i="25"/>
  <c r="AB38" i="25"/>
  <c r="AC37" i="25" s="1"/>
  <c r="AN27" i="25"/>
  <c r="AB17" i="24"/>
  <c r="V30" i="23"/>
  <c r="W29" i="23" s="1"/>
  <c r="AF21" i="23"/>
  <c r="T30" i="20"/>
  <c r="U29" i="20" s="1"/>
  <c r="AF19" i="20"/>
  <c r="V32" i="20"/>
  <c r="W31" i="20" s="1"/>
  <c r="AH21" i="20"/>
  <c r="AB38" i="20"/>
  <c r="AC37" i="20" s="1"/>
  <c r="AN27" i="20"/>
  <c r="AD40" i="20"/>
  <c r="AE39" i="20" s="1"/>
  <c r="AP29" i="20"/>
  <c r="AD42" i="20" s="1"/>
  <c r="AE41" i="20" s="1"/>
  <c r="F16" i="20"/>
  <c r="G15" i="20" s="1"/>
  <c r="R5" i="20"/>
  <c r="R26" i="20"/>
  <c r="S25" i="20" s="1"/>
  <c r="AB17" i="20"/>
  <c r="B16" i="20" l="1"/>
  <c r="D16" i="20" s="1"/>
  <c r="B14" i="24"/>
  <c r="C13" i="24" s="1"/>
  <c r="C17" i="37"/>
  <c r="C13" i="37"/>
  <c r="E13" i="37" s="1"/>
  <c r="P26" i="36"/>
  <c r="Q25" i="36" s="1"/>
  <c r="AB15" i="36"/>
  <c r="H18" i="23"/>
  <c r="I17" i="23" s="1"/>
  <c r="T7" i="23"/>
  <c r="H20" i="23" s="1"/>
  <c r="I19" i="23" s="1"/>
  <c r="AB13" i="49"/>
  <c r="N26" i="49"/>
  <c r="O25" i="49" s="1"/>
  <c r="H18" i="49"/>
  <c r="I17" i="49" s="1"/>
  <c r="T7" i="49"/>
  <c r="AN23" i="49"/>
  <c r="X38" i="49"/>
  <c r="Y37" i="49" s="1"/>
  <c r="R30" i="49"/>
  <c r="S29" i="49" s="1"/>
  <c r="AF17" i="49"/>
  <c r="R4" i="49"/>
  <c r="B18" i="49" s="1"/>
  <c r="C17" i="49" s="1"/>
  <c r="P3" i="49"/>
  <c r="Z38" i="49"/>
  <c r="AA37" i="49" s="1"/>
  <c r="AN25" i="49"/>
  <c r="V9" i="49"/>
  <c r="J20" i="49"/>
  <c r="K19" i="49" s="1"/>
  <c r="F18" i="49"/>
  <c r="G17" i="49" s="1"/>
  <c r="T5" i="49"/>
  <c r="AP27" i="49"/>
  <c r="AB42" i="49" s="1"/>
  <c r="AC41" i="49" s="1"/>
  <c r="AB40" i="49"/>
  <c r="AC39" i="49" s="1"/>
  <c r="AJ21" i="49"/>
  <c r="V34" i="49"/>
  <c r="W33" i="49" s="1"/>
  <c r="AH19" i="49"/>
  <c r="T32" i="49"/>
  <c r="U31" i="49" s="1"/>
  <c r="Z11" i="49"/>
  <c r="L24" i="49"/>
  <c r="M23" i="49" s="1"/>
  <c r="P26" i="49"/>
  <c r="Q25" i="49" s="1"/>
  <c r="AB15" i="49"/>
  <c r="D14" i="49"/>
  <c r="E13" i="49"/>
  <c r="R5" i="37"/>
  <c r="F18" i="37" s="1"/>
  <c r="G17" i="37" s="1"/>
  <c r="AN23" i="37"/>
  <c r="X38" i="37"/>
  <c r="Y37" i="37" s="1"/>
  <c r="AF15" i="37"/>
  <c r="V7" i="37"/>
  <c r="H22" i="37" s="1"/>
  <c r="I21" i="37" s="1"/>
  <c r="AP27" i="37"/>
  <c r="AB42" i="37" s="1"/>
  <c r="AC41" i="37" s="1"/>
  <c r="AB40" i="37"/>
  <c r="AC39" i="37" s="1"/>
  <c r="AJ21" i="37"/>
  <c r="V34" i="37"/>
  <c r="W33" i="37" s="1"/>
  <c r="AH19" i="37"/>
  <c r="T32" i="37"/>
  <c r="U31" i="37" s="1"/>
  <c r="AB13" i="37"/>
  <c r="N28" i="37" s="1"/>
  <c r="O27" i="37" s="1"/>
  <c r="Z11" i="37"/>
  <c r="L26" i="37" s="1"/>
  <c r="M25" i="37" s="1"/>
  <c r="D16" i="37"/>
  <c r="E15" i="37"/>
  <c r="Z38" i="37"/>
  <c r="AA37" i="37" s="1"/>
  <c r="AN25" i="37"/>
  <c r="X9" i="37"/>
  <c r="R30" i="37"/>
  <c r="S29" i="37" s="1"/>
  <c r="AF17" i="37"/>
  <c r="T4" i="37"/>
  <c r="T7" i="36"/>
  <c r="H20" i="36" s="1"/>
  <c r="I19" i="36" s="1"/>
  <c r="AN23" i="36"/>
  <c r="X38" i="36"/>
  <c r="Y37" i="36" s="1"/>
  <c r="T5" i="36"/>
  <c r="F20" i="36" s="1"/>
  <c r="G19" i="36" s="1"/>
  <c r="AP27" i="36"/>
  <c r="AB42" i="36" s="1"/>
  <c r="AC41" i="36" s="1"/>
  <c r="AB40" i="36"/>
  <c r="AC39" i="36" s="1"/>
  <c r="AJ21" i="36"/>
  <c r="V34" i="36"/>
  <c r="W33" i="36" s="1"/>
  <c r="AH19" i="36"/>
  <c r="T32" i="36"/>
  <c r="U31" i="36" s="1"/>
  <c r="AB13" i="36"/>
  <c r="N28" i="36" s="1"/>
  <c r="O27" i="36" s="1"/>
  <c r="Z11" i="36"/>
  <c r="L26" i="36" s="1"/>
  <c r="M25" i="36" s="1"/>
  <c r="D14" i="36"/>
  <c r="E13" i="36"/>
  <c r="AF17" i="36"/>
  <c r="R32" i="36" s="1"/>
  <c r="S31" i="36" s="1"/>
  <c r="Z38" i="36"/>
  <c r="AA37" i="36" s="1"/>
  <c r="AN25" i="36"/>
  <c r="X9" i="36"/>
  <c r="J24" i="36" s="1"/>
  <c r="K23" i="36" s="1"/>
  <c r="R4" i="36"/>
  <c r="B18" i="36" s="1"/>
  <c r="C17" i="36" s="1"/>
  <c r="Z11" i="24"/>
  <c r="L26" i="24" s="1"/>
  <c r="M25" i="24" s="1"/>
  <c r="P4" i="24"/>
  <c r="X9" i="24"/>
  <c r="J24" i="24" s="1"/>
  <c r="K23" i="24" s="1"/>
  <c r="D12" i="24"/>
  <c r="E11" i="24"/>
  <c r="T5" i="24"/>
  <c r="F20" i="24" s="1"/>
  <c r="G19" i="24" s="1"/>
  <c r="X7" i="24"/>
  <c r="H24" i="24" s="1"/>
  <c r="I23" i="24" s="1"/>
  <c r="X11" i="23"/>
  <c r="L22" i="23"/>
  <c r="M21" i="23" s="1"/>
  <c r="D16" i="23"/>
  <c r="E15" i="23"/>
  <c r="T5" i="23"/>
  <c r="F20" i="23" s="1"/>
  <c r="G19" i="23" s="1"/>
  <c r="T4" i="23"/>
  <c r="B20" i="23" s="1"/>
  <c r="C19" i="23" s="1"/>
  <c r="AD17" i="20"/>
  <c r="R28" i="20"/>
  <c r="S27" i="20" s="1"/>
  <c r="F18" i="20"/>
  <c r="G17" i="20" s="1"/>
  <c r="T5" i="20"/>
  <c r="AP27" i="20"/>
  <c r="AB42" i="20" s="1"/>
  <c r="AC41" i="20" s="1"/>
  <c r="AB40" i="20"/>
  <c r="AC39" i="20" s="1"/>
  <c r="AJ21" i="20"/>
  <c r="V34" i="20"/>
  <c r="W33" i="20" s="1"/>
  <c r="AH19" i="20"/>
  <c r="T32" i="20"/>
  <c r="U31" i="20" s="1"/>
  <c r="AH21" i="23"/>
  <c r="V32" i="23"/>
  <c r="W31" i="23" s="1"/>
  <c r="AD17" i="24"/>
  <c r="R28" i="24"/>
  <c r="S27" i="24" s="1"/>
  <c r="AP27" i="25"/>
  <c r="AB42" i="25" s="1"/>
  <c r="AC41" i="25" s="1"/>
  <c r="AB40" i="25"/>
  <c r="AC39" i="25" s="1"/>
  <c r="Z11" i="25"/>
  <c r="L24" i="25"/>
  <c r="M23" i="25" s="1"/>
  <c r="D14" i="20"/>
  <c r="E13" i="20"/>
  <c r="X34" i="24"/>
  <c r="Y33" i="24" s="1"/>
  <c r="AJ23" i="24"/>
  <c r="AB15" i="24"/>
  <c r="D14" i="25"/>
  <c r="E13" i="25"/>
  <c r="P3" i="25"/>
  <c r="R4" i="25"/>
  <c r="B18" i="25" s="1"/>
  <c r="C17" i="25" s="1"/>
  <c r="AL25" i="20"/>
  <c r="Z36" i="20"/>
  <c r="AA35" i="20" s="1"/>
  <c r="P26" i="20"/>
  <c r="Q25" i="20" s="1"/>
  <c r="AB15" i="20"/>
  <c r="N26" i="20"/>
  <c r="O25" i="20" s="1"/>
  <c r="AB13" i="20"/>
  <c r="L24" i="20"/>
  <c r="M23" i="20" s="1"/>
  <c r="Z11" i="20"/>
  <c r="AP29" i="23"/>
  <c r="AD42" i="23" s="1"/>
  <c r="AE41" i="23" s="1"/>
  <c r="AD40" i="23"/>
  <c r="AE39" i="23" s="1"/>
  <c r="Z13" i="23"/>
  <c r="N24" i="23"/>
  <c r="O23" i="23" s="1"/>
  <c r="V7" i="23"/>
  <c r="H22" i="23" s="1"/>
  <c r="I21" i="23" s="1"/>
  <c r="J22" i="20"/>
  <c r="K21" i="20" s="1"/>
  <c r="X9" i="20"/>
  <c r="H20" i="20"/>
  <c r="I19" i="20" s="1"/>
  <c r="V7" i="20"/>
  <c r="AN25" i="23"/>
  <c r="Z38" i="23"/>
  <c r="AA37" i="23" s="1"/>
  <c r="AL23" i="23"/>
  <c r="X36" i="23"/>
  <c r="Y35" i="23" s="1"/>
  <c r="AF17" i="23"/>
  <c r="R30" i="23"/>
  <c r="S29" i="23" s="1"/>
  <c r="AD15" i="23"/>
  <c r="P28" i="23"/>
  <c r="Q27" i="23" s="1"/>
  <c r="AL25" i="24"/>
  <c r="Z36" i="24"/>
  <c r="AA35" i="24" s="1"/>
  <c r="AB13" i="24"/>
  <c r="N28" i="24" s="1"/>
  <c r="O27" i="24" s="1"/>
  <c r="AL25" i="25"/>
  <c r="Z36" i="25"/>
  <c r="AA35" i="25" s="1"/>
  <c r="AD17" i="25"/>
  <c r="R28" i="25"/>
  <c r="S27" i="25" s="1"/>
  <c r="AB13" i="25"/>
  <c r="N26" i="25"/>
  <c r="O25" i="25" s="1"/>
  <c r="V9" i="25"/>
  <c r="J20" i="25"/>
  <c r="K19" i="25" s="1"/>
  <c r="X9" i="23"/>
  <c r="J22" i="23"/>
  <c r="K21" i="23" s="1"/>
  <c r="AN23" i="25"/>
  <c r="X38" i="25"/>
  <c r="Y37" i="25" s="1"/>
  <c r="T5" i="25"/>
  <c r="F18" i="25"/>
  <c r="G17" i="25" s="1"/>
  <c r="AB40" i="24"/>
  <c r="AC39" i="24" s="1"/>
  <c r="AP27" i="24"/>
  <c r="AB42" i="24" s="1"/>
  <c r="AC41" i="24" s="1"/>
  <c r="AJ21" i="24"/>
  <c r="V34" i="24"/>
  <c r="W33" i="24" s="1"/>
  <c r="AH19" i="24"/>
  <c r="T32" i="24"/>
  <c r="U31" i="24" s="1"/>
  <c r="AJ21" i="25"/>
  <c r="V34" i="25"/>
  <c r="W33" i="25" s="1"/>
  <c r="AH19" i="25"/>
  <c r="T32" i="25"/>
  <c r="U31" i="25" s="1"/>
  <c r="X7" i="25"/>
  <c r="H22" i="25"/>
  <c r="I21" i="25" s="1"/>
  <c r="T30" i="23"/>
  <c r="U29" i="23" s="1"/>
  <c r="AF19" i="23"/>
  <c r="P26" i="25"/>
  <c r="Q25" i="25" s="1"/>
  <c r="AB15" i="25"/>
  <c r="X34" i="20"/>
  <c r="Y33" i="20" s="1"/>
  <c r="AJ23" i="20"/>
  <c r="R4" i="20"/>
  <c r="B18" i="20" s="1"/>
  <c r="C17" i="20" s="1"/>
  <c r="C19" i="37" l="1"/>
  <c r="B16" i="24"/>
  <c r="C15" i="24" s="1"/>
  <c r="P32" i="37"/>
  <c r="Q31" i="37" s="1"/>
  <c r="C15" i="20"/>
  <c r="P28" i="36"/>
  <c r="Q27" i="36" s="1"/>
  <c r="AD15" i="36"/>
  <c r="P30" i="36" s="1"/>
  <c r="P28" i="49"/>
  <c r="Q27" i="49" s="1"/>
  <c r="AD15" i="49"/>
  <c r="F20" i="49"/>
  <c r="G19" i="49" s="1"/>
  <c r="V5" i="49"/>
  <c r="Z40" i="49"/>
  <c r="AA39" i="49" s="1"/>
  <c r="AP25" i="49"/>
  <c r="Z42" i="49" s="1"/>
  <c r="AA41" i="49" s="1"/>
  <c r="R32" i="49"/>
  <c r="S31" i="49" s="1"/>
  <c r="AH17" i="49"/>
  <c r="X40" i="49"/>
  <c r="Y39" i="49" s="1"/>
  <c r="AP23" i="49"/>
  <c r="X42" i="49" s="1"/>
  <c r="Y41" i="49" s="1"/>
  <c r="N28" i="49"/>
  <c r="O27" i="49" s="1"/>
  <c r="AD13" i="49"/>
  <c r="L26" i="49"/>
  <c r="M25" i="49" s="1"/>
  <c r="AB11" i="49"/>
  <c r="T34" i="49"/>
  <c r="U33" i="49" s="1"/>
  <c r="AJ19" i="49"/>
  <c r="V36" i="49"/>
  <c r="W35" i="49" s="1"/>
  <c r="AL21" i="49"/>
  <c r="J22" i="49"/>
  <c r="K21" i="49" s="1"/>
  <c r="X9" i="49"/>
  <c r="D16" i="49"/>
  <c r="E15" i="49"/>
  <c r="R3" i="49"/>
  <c r="T4" i="49"/>
  <c r="B20" i="49" s="1"/>
  <c r="C19" i="49" s="1"/>
  <c r="H20" i="49"/>
  <c r="I19" i="49" s="1"/>
  <c r="V7" i="49"/>
  <c r="D18" i="37"/>
  <c r="E17" i="37"/>
  <c r="V4" i="37"/>
  <c r="AB11" i="37"/>
  <c r="AD13" i="37"/>
  <c r="N30" i="37" s="1"/>
  <c r="O29" i="37" s="1"/>
  <c r="T34" i="37"/>
  <c r="U33" i="37" s="1"/>
  <c r="AJ19" i="37"/>
  <c r="V36" i="37"/>
  <c r="W35" i="37" s="1"/>
  <c r="AL21" i="37"/>
  <c r="AH15" i="37"/>
  <c r="P34" i="37" s="1"/>
  <c r="Q33" i="37" s="1"/>
  <c r="X40" i="37"/>
  <c r="Y39" i="37" s="1"/>
  <c r="AP23" i="37"/>
  <c r="X42" i="37" s="1"/>
  <c r="Y41" i="37" s="1"/>
  <c r="R32" i="37"/>
  <c r="S31" i="37" s="1"/>
  <c r="AH17" i="37"/>
  <c r="Z9" i="37"/>
  <c r="Z40" i="37"/>
  <c r="AA39" i="37" s="1"/>
  <c r="AP25" i="37"/>
  <c r="Z42" i="37" s="1"/>
  <c r="AA41" i="37" s="1"/>
  <c r="X7" i="37"/>
  <c r="T5" i="37"/>
  <c r="F20" i="37" s="1"/>
  <c r="G19" i="37" s="1"/>
  <c r="D16" i="36"/>
  <c r="E15" i="36"/>
  <c r="T4" i="36"/>
  <c r="B20" i="36" s="1"/>
  <c r="C19" i="36" s="1"/>
  <c r="AB11" i="36"/>
  <c r="M27" i="36" s="1"/>
  <c r="AD13" i="36"/>
  <c r="N30" i="36" s="1"/>
  <c r="O29" i="36" s="1"/>
  <c r="T34" i="36"/>
  <c r="U33" i="36" s="1"/>
  <c r="AJ19" i="36"/>
  <c r="V36" i="36"/>
  <c r="W35" i="36" s="1"/>
  <c r="AL21" i="36"/>
  <c r="X40" i="36"/>
  <c r="Y39" i="36" s="1"/>
  <c r="AP23" i="36"/>
  <c r="X42" i="36" s="1"/>
  <c r="Y41" i="36" s="1"/>
  <c r="Z9" i="36"/>
  <c r="J26" i="36" s="1"/>
  <c r="K25" i="36" s="1"/>
  <c r="Z40" i="36"/>
  <c r="AA39" i="36" s="1"/>
  <c r="AP25" i="36"/>
  <c r="Z42" i="36" s="1"/>
  <c r="AA41" i="36" s="1"/>
  <c r="AH17" i="36"/>
  <c r="R34" i="36" s="1"/>
  <c r="S33" i="36" s="1"/>
  <c r="V5" i="36"/>
  <c r="F22" i="36" s="1"/>
  <c r="G21" i="36" s="1"/>
  <c r="V7" i="36"/>
  <c r="H22" i="36" s="1"/>
  <c r="I21" i="36" s="1"/>
  <c r="Z9" i="24"/>
  <c r="J26" i="24" s="1"/>
  <c r="K25" i="24" s="1"/>
  <c r="D14" i="24"/>
  <c r="E13" i="24"/>
  <c r="Z7" i="24"/>
  <c r="H26" i="24" s="1"/>
  <c r="I25" i="24" s="1"/>
  <c r="V5" i="24"/>
  <c r="F22" i="24" s="1"/>
  <c r="G21" i="24" s="1"/>
  <c r="R4" i="24"/>
  <c r="B18" i="24" s="1"/>
  <c r="C17" i="24" s="1"/>
  <c r="D18" i="23"/>
  <c r="E17" i="23"/>
  <c r="L24" i="23"/>
  <c r="M23" i="23" s="1"/>
  <c r="Z11" i="23"/>
  <c r="E15" i="20"/>
  <c r="T4" i="20"/>
  <c r="B20" i="20" s="1"/>
  <c r="C19" i="20" s="1"/>
  <c r="H24" i="25"/>
  <c r="I23" i="25" s="1"/>
  <c r="Z7" i="25"/>
  <c r="T34" i="25"/>
  <c r="U33" i="25" s="1"/>
  <c r="AJ19" i="25"/>
  <c r="V36" i="25"/>
  <c r="W35" i="25" s="1"/>
  <c r="AL21" i="25"/>
  <c r="T34" i="24"/>
  <c r="U33" i="24" s="1"/>
  <c r="AJ19" i="24"/>
  <c r="V36" i="24"/>
  <c r="W35" i="24" s="1"/>
  <c r="AL21" i="24"/>
  <c r="F20" i="25"/>
  <c r="G19" i="25" s="1"/>
  <c r="V5" i="25"/>
  <c r="X40" i="25"/>
  <c r="Y39" i="25" s="1"/>
  <c r="AP23" i="25"/>
  <c r="X42" i="25" s="1"/>
  <c r="Y41" i="25" s="1"/>
  <c r="J24" i="23"/>
  <c r="K23" i="23" s="1"/>
  <c r="Z9" i="23"/>
  <c r="J26" i="23" s="1"/>
  <c r="K25" i="23" s="1"/>
  <c r="J22" i="25"/>
  <c r="K21" i="25" s="1"/>
  <c r="X9" i="25"/>
  <c r="N28" i="25"/>
  <c r="O27" i="25" s="1"/>
  <c r="AD13" i="25"/>
  <c r="R30" i="25"/>
  <c r="S29" i="25" s="1"/>
  <c r="AF17" i="25"/>
  <c r="Z38" i="25"/>
  <c r="AA37" i="25" s="1"/>
  <c r="AN25" i="25"/>
  <c r="AD13" i="24"/>
  <c r="N30" i="24" s="1"/>
  <c r="O29" i="24" s="1"/>
  <c r="Z38" i="24"/>
  <c r="AA37" i="24" s="1"/>
  <c r="AN25" i="24"/>
  <c r="P30" i="23"/>
  <c r="Q29" i="23" s="1"/>
  <c r="AF15" i="23"/>
  <c r="R32" i="23"/>
  <c r="S31" i="23" s="1"/>
  <c r="AH17" i="23"/>
  <c r="X38" i="23"/>
  <c r="Y37" i="23" s="1"/>
  <c r="AN23" i="23"/>
  <c r="Z40" i="23"/>
  <c r="AA39" i="23" s="1"/>
  <c r="AP25" i="23"/>
  <c r="Z42" i="23" s="1"/>
  <c r="AA41" i="23" s="1"/>
  <c r="X7" i="23"/>
  <c r="H24" i="23" s="1"/>
  <c r="I23" i="23" s="1"/>
  <c r="N26" i="23"/>
  <c r="O25" i="23" s="1"/>
  <c r="AB13" i="23"/>
  <c r="Z38" i="20"/>
  <c r="AA37" i="20" s="1"/>
  <c r="AN25" i="20"/>
  <c r="T4" i="25"/>
  <c r="B20" i="25" s="1"/>
  <c r="C19" i="25" s="1"/>
  <c r="R3" i="25"/>
  <c r="V5" i="23"/>
  <c r="F22" i="23" s="1"/>
  <c r="G21" i="23" s="1"/>
  <c r="L26" i="25"/>
  <c r="M25" i="25" s="1"/>
  <c r="AB11" i="25"/>
  <c r="AB11" i="24"/>
  <c r="L28" i="24" s="1"/>
  <c r="M27" i="24" s="1"/>
  <c r="R30" i="24"/>
  <c r="S29" i="24" s="1"/>
  <c r="AF17" i="24"/>
  <c r="V34" i="23"/>
  <c r="W33" i="23" s="1"/>
  <c r="AJ21" i="23"/>
  <c r="T34" i="20"/>
  <c r="U33" i="20" s="1"/>
  <c r="AJ19" i="20"/>
  <c r="V36" i="20"/>
  <c r="W35" i="20" s="1"/>
  <c r="AL21" i="20"/>
  <c r="R30" i="20"/>
  <c r="S29" i="20" s="1"/>
  <c r="AF17" i="20"/>
  <c r="X36" i="20"/>
  <c r="Y35" i="20" s="1"/>
  <c r="AL23" i="20"/>
  <c r="P28" i="25"/>
  <c r="Q27" i="25" s="1"/>
  <c r="AD15" i="25"/>
  <c r="T32" i="23"/>
  <c r="U31" i="23" s="1"/>
  <c r="AH19" i="23"/>
  <c r="H22" i="20"/>
  <c r="I21" i="20" s="1"/>
  <c r="X7" i="20"/>
  <c r="J24" i="20"/>
  <c r="K23" i="20" s="1"/>
  <c r="Z9" i="20"/>
  <c r="L26" i="20"/>
  <c r="M25" i="20" s="1"/>
  <c r="AB11" i="20"/>
  <c r="N28" i="20"/>
  <c r="O27" i="20" s="1"/>
  <c r="AD13" i="20"/>
  <c r="P28" i="20"/>
  <c r="Q27" i="20" s="1"/>
  <c r="AD15" i="20"/>
  <c r="D16" i="25"/>
  <c r="E15" i="25"/>
  <c r="P28" i="24"/>
  <c r="Q27" i="24" s="1"/>
  <c r="AD15" i="24"/>
  <c r="X36" i="24"/>
  <c r="Y35" i="24" s="1"/>
  <c r="AL23" i="24"/>
  <c r="F20" i="20"/>
  <c r="G19" i="20" s="1"/>
  <c r="V5" i="20"/>
  <c r="C21" i="37" l="1"/>
  <c r="L28" i="37"/>
  <c r="M27" i="37" s="1"/>
  <c r="Q29" i="36"/>
  <c r="AF15" i="36"/>
  <c r="H22" i="49"/>
  <c r="I21" i="49" s="1"/>
  <c r="X7" i="49"/>
  <c r="V4" i="49"/>
  <c r="B22" i="49" s="1"/>
  <c r="C21" i="49" s="1"/>
  <c r="T3" i="49"/>
  <c r="J24" i="49"/>
  <c r="K23" i="49" s="1"/>
  <c r="Z9" i="49"/>
  <c r="V38" i="49"/>
  <c r="W37" i="49" s="1"/>
  <c r="AN21" i="49"/>
  <c r="T36" i="49"/>
  <c r="U35" i="49" s="1"/>
  <c r="AL19" i="49"/>
  <c r="L28" i="49"/>
  <c r="M27" i="49" s="1"/>
  <c r="AD11" i="49"/>
  <c r="F22" i="49"/>
  <c r="G21" i="49" s="1"/>
  <c r="X5" i="49"/>
  <c r="AF15" i="49"/>
  <c r="P30" i="49"/>
  <c r="Q29" i="49" s="1"/>
  <c r="D18" i="49"/>
  <c r="E17" i="49"/>
  <c r="N30" i="49"/>
  <c r="O29" i="49" s="1"/>
  <c r="AF13" i="49"/>
  <c r="R34" i="49"/>
  <c r="S33" i="49" s="1"/>
  <c r="AJ17" i="49"/>
  <c r="V5" i="37"/>
  <c r="F22" i="37" s="1"/>
  <c r="G21" i="37" s="1"/>
  <c r="Z7" i="37"/>
  <c r="AB9" i="37"/>
  <c r="J28" i="37" s="1"/>
  <c r="K27" i="37" s="1"/>
  <c r="R34" i="37"/>
  <c r="S33" i="37" s="1"/>
  <c r="AJ17" i="37"/>
  <c r="AJ15" i="37"/>
  <c r="P36" i="37" s="1"/>
  <c r="Q35" i="37" s="1"/>
  <c r="V38" i="37"/>
  <c r="W37" i="37" s="1"/>
  <c r="AN21" i="37"/>
  <c r="T36" i="37"/>
  <c r="U35" i="37" s="1"/>
  <c r="AL19" i="37"/>
  <c r="AF13" i="37"/>
  <c r="N32" i="37" s="1"/>
  <c r="O31" i="37" s="1"/>
  <c r="AD11" i="37"/>
  <c r="L30" i="37" s="1"/>
  <c r="M29" i="37" s="1"/>
  <c r="D20" i="37"/>
  <c r="E19" i="37"/>
  <c r="X4" i="37"/>
  <c r="X7" i="36"/>
  <c r="H24" i="36" s="1"/>
  <c r="I23" i="36" s="1"/>
  <c r="X5" i="36"/>
  <c r="F24" i="36" s="1"/>
  <c r="G23" i="36" s="1"/>
  <c r="AJ17" i="36"/>
  <c r="R36" i="36" s="1"/>
  <c r="S35" i="36" s="1"/>
  <c r="AB9" i="36"/>
  <c r="J28" i="36" s="1"/>
  <c r="K27" i="36" s="1"/>
  <c r="V38" i="36"/>
  <c r="W37" i="36" s="1"/>
  <c r="AN21" i="36"/>
  <c r="T36" i="36"/>
  <c r="U35" i="36" s="1"/>
  <c r="AL19" i="36"/>
  <c r="AF13" i="36"/>
  <c r="N32" i="36" s="1"/>
  <c r="O31" i="36" s="1"/>
  <c r="AD11" i="36"/>
  <c r="L30" i="36" s="1"/>
  <c r="M29" i="36" s="1"/>
  <c r="D18" i="36"/>
  <c r="E17" i="36"/>
  <c r="V4" i="36"/>
  <c r="B22" i="36" s="1"/>
  <c r="C21" i="36" s="1"/>
  <c r="T4" i="24"/>
  <c r="B20" i="24" s="1"/>
  <c r="C19" i="24" s="1"/>
  <c r="D16" i="24"/>
  <c r="E15" i="24"/>
  <c r="X5" i="24"/>
  <c r="F24" i="24" s="1"/>
  <c r="G23" i="24" s="1"/>
  <c r="D20" i="23"/>
  <c r="E19" i="23"/>
  <c r="AB11" i="23"/>
  <c r="L26" i="23"/>
  <c r="M25" i="23" s="1"/>
  <c r="F22" i="20"/>
  <c r="G21" i="20" s="1"/>
  <c r="X5" i="20"/>
  <c r="X38" i="24"/>
  <c r="Y37" i="24" s="1"/>
  <c r="AN23" i="24"/>
  <c r="AF15" i="24"/>
  <c r="P30" i="24"/>
  <c r="Q29" i="24" s="1"/>
  <c r="P30" i="20"/>
  <c r="Q29" i="20" s="1"/>
  <c r="AF15" i="20"/>
  <c r="N30" i="20"/>
  <c r="O29" i="20" s="1"/>
  <c r="AF13" i="20"/>
  <c r="L28" i="20"/>
  <c r="M27" i="20" s="1"/>
  <c r="AD11" i="20"/>
  <c r="J26" i="20"/>
  <c r="K25" i="20" s="1"/>
  <c r="AB9" i="20"/>
  <c r="H24" i="20"/>
  <c r="I23" i="20" s="1"/>
  <c r="Z7" i="20"/>
  <c r="AJ19" i="23"/>
  <c r="T34" i="23"/>
  <c r="U33" i="23" s="1"/>
  <c r="AF15" i="25"/>
  <c r="P30" i="25"/>
  <c r="Q29" i="25" s="1"/>
  <c r="AN23" i="20"/>
  <c r="X38" i="20"/>
  <c r="Y37" i="20" s="1"/>
  <c r="V4" i="23"/>
  <c r="B22" i="23" s="1"/>
  <c r="C21" i="23" s="1"/>
  <c r="X5" i="23"/>
  <c r="F24" i="23" s="1"/>
  <c r="G23" i="23" s="1"/>
  <c r="D18" i="25"/>
  <c r="E17" i="25"/>
  <c r="T3" i="25"/>
  <c r="V4" i="25"/>
  <c r="B22" i="25" s="1"/>
  <c r="C21" i="25" s="1"/>
  <c r="V4" i="20"/>
  <c r="B22" i="20" s="1"/>
  <c r="C21" i="20" s="1"/>
  <c r="T3" i="20"/>
  <c r="R32" i="20"/>
  <c r="S31" i="20" s="1"/>
  <c r="AH17" i="20"/>
  <c r="V38" i="20"/>
  <c r="W37" i="20" s="1"/>
  <c r="AN21" i="20"/>
  <c r="T36" i="20"/>
  <c r="U35" i="20" s="1"/>
  <c r="AL19" i="20"/>
  <c r="V36" i="23"/>
  <c r="W35" i="23" s="1"/>
  <c r="AL21" i="23"/>
  <c r="R32" i="24"/>
  <c r="S31" i="24" s="1"/>
  <c r="AH17" i="24"/>
  <c r="AD11" i="24"/>
  <c r="L30" i="24" s="1"/>
  <c r="M29" i="24" s="1"/>
  <c r="L28" i="25"/>
  <c r="M27" i="25" s="1"/>
  <c r="AD11" i="25"/>
  <c r="Z40" i="20"/>
  <c r="AA39" i="20" s="1"/>
  <c r="AP25" i="20"/>
  <c r="Z42" i="20" s="1"/>
  <c r="AA41" i="20" s="1"/>
  <c r="N28" i="23"/>
  <c r="O27" i="23" s="1"/>
  <c r="AD13" i="23"/>
  <c r="Z7" i="23"/>
  <c r="H26" i="23" s="1"/>
  <c r="I25" i="23" s="1"/>
  <c r="X40" i="23"/>
  <c r="Y39" i="23" s="1"/>
  <c r="AP23" i="23"/>
  <c r="X42" i="23" s="1"/>
  <c r="Y41" i="23" s="1"/>
  <c r="R34" i="23"/>
  <c r="S33" i="23" s="1"/>
  <c r="AJ17" i="23"/>
  <c r="P32" i="23"/>
  <c r="Q31" i="23" s="1"/>
  <c r="AH15" i="23"/>
  <c r="Z40" i="24"/>
  <c r="AA39" i="24" s="1"/>
  <c r="AP25" i="24"/>
  <c r="Z42" i="24" s="1"/>
  <c r="AA41" i="24" s="1"/>
  <c r="AF13" i="24"/>
  <c r="N32" i="24" s="1"/>
  <c r="O31" i="24" s="1"/>
  <c r="Z40" i="25"/>
  <c r="AA39" i="25" s="1"/>
  <c r="AP25" i="25"/>
  <c r="Z42" i="25" s="1"/>
  <c r="AA41" i="25" s="1"/>
  <c r="R32" i="25"/>
  <c r="S31" i="25" s="1"/>
  <c r="AH17" i="25"/>
  <c r="N30" i="25"/>
  <c r="O29" i="25" s="1"/>
  <c r="AF13" i="25"/>
  <c r="J24" i="25"/>
  <c r="K23" i="25" s="1"/>
  <c r="Z9" i="25"/>
  <c r="AB9" i="23"/>
  <c r="F22" i="25"/>
  <c r="G21" i="25" s="1"/>
  <c r="X5" i="25"/>
  <c r="V38" i="24"/>
  <c r="W37" i="24" s="1"/>
  <c r="AN21" i="24"/>
  <c r="T36" i="24"/>
  <c r="U35" i="24" s="1"/>
  <c r="AL19" i="24"/>
  <c r="V38" i="25"/>
  <c r="W37" i="25" s="1"/>
  <c r="AN21" i="25"/>
  <c r="T36" i="25"/>
  <c r="U35" i="25" s="1"/>
  <c r="AL19" i="25"/>
  <c r="H26" i="25"/>
  <c r="I25" i="25" s="1"/>
  <c r="AB7" i="25"/>
  <c r="D18" i="20"/>
  <c r="E17" i="20"/>
  <c r="C23" i="37" l="1"/>
  <c r="P32" i="36"/>
  <c r="Q31" i="36" s="1"/>
  <c r="AH15" i="36"/>
  <c r="F24" i="49"/>
  <c r="G23" i="49" s="1"/>
  <c r="Z5" i="49"/>
  <c r="AL17" i="49"/>
  <c r="R36" i="49"/>
  <c r="S35" i="49" s="1"/>
  <c r="N32" i="49"/>
  <c r="O31" i="49" s="1"/>
  <c r="AH13" i="49"/>
  <c r="P32" i="49"/>
  <c r="Q31" i="49" s="1"/>
  <c r="AH15" i="49"/>
  <c r="L30" i="49"/>
  <c r="M29" i="49" s="1"/>
  <c r="AF11" i="49"/>
  <c r="T38" i="49"/>
  <c r="U37" i="49" s="1"/>
  <c r="AN19" i="49"/>
  <c r="V40" i="49"/>
  <c r="W39" i="49" s="1"/>
  <c r="AP21" i="49"/>
  <c r="V42" i="49" s="1"/>
  <c r="W41" i="49" s="1"/>
  <c r="J26" i="49"/>
  <c r="K25" i="49" s="1"/>
  <c r="AB9" i="49"/>
  <c r="D20" i="49"/>
  <c r="E19" i="49"/>
  <c r="V3" i="49"/>
  <c r="X4" i="49"/>
  <c r="B24" i="49" s="1"/>
  <c r="C23" i="49" s="1"/>
  <c r="H24" i="49"/>
  <c r="I23" i="49" s="1"/>
  <c r="Z7" i="49"/>
  <c r="D22" i="37"/>
  <c r="E21" i="37"/>
  <c r="Z4" i="37"/>
  <c r="AF11" i="37"/>
  <c r="L32" i="37" s="1"/>
  <c r="M31" i="37" s="1"/>
  <c r="AH13" i="37"/>
  <c r="N34" i="37" s="1"/>
  <c r="O33" i="37" s="1"/>
  <c r="T38" i="37"/>
  <c r="U37" i="37" s="1"/>
  <c r="AN19" i="37"/>
  <c r="V40" i="37"/>
  <c r="W39" i="37" s="1"/>
  <c r="AP21" i="37"/>
  <c r="V42" i="37" s="1"/>
  <c r="W41" i="37" s="1"/>
  <c r="AL15" i="37"/>
  <c r="P38" i="37" s="1"/>
  <c r="Q37" i="37" s="1"/>
  <c r="AL17" i="37"/>
  <c r="R36" i="37"/>
  <c r="S35" i="37" s="1"/>
  <c r="AD9" i="37"/>
  <c r="J30" i="37" s="1"/>
  <c r="K29" i="37" s="1"/>
  <c r="AB7" i="37"/>
  <c r="H28" i="37" s="1"/>
  <c r="I27" i="37" s="1"/>
  <c r="X5" i="37"/>
  <c r="D20" i="36"/>
  <c r="E19" i="36"/>
  <c r="X4" i="36"/>
  <c r="B24" i="36" s="1"/>
  <c r="C23" i="36" s="1"/>
  <c r="AF11" i="36"/>
  <c r="L32" i="36" s="1"/>
  <c r="M31" i="36" s="1"/>
  <c r="AH13" i="36"/>
  <c r="N34" i="36" s="1"/>
  <c r="O33" i="36" s="1"/>
  <c r="T38" i="36"/>
  <c r="U37" i="36" s="1"/>
  <c r="AN19" i="36"/>
  <c r="V40" i="36"/>
  <c r="W39" i="36" s="1"/>
  <c r="AP21" i="36"/>
  <c r="V42" i="36" s="1"/>
  <c r="W41" i="36" s="1"/>
  <c r="AD9" i="36"/>
  <c r="J30" i="36" s="1"/>
  <c r="K29" i="36" s="1"/>
  <c r="AL17" i="36"/>
  <c r="R38" i="36" s="1"/>
  <c r="S37" i="36" s="1"/>
  <c r="Z5" i="36"/>
  <c r="F26" i="36" s="1"/>
  <c r="G25" i="36" s="1"/>
  <c r="Z7" i="36"/>
  <c r="H26" i="36" s="1"/>
  <c r="I25" i="36" s="1"/>
  <c r="Z5" i="24"/>
  <c r="F26" i="24" s="1"/>
  <c r="G25" i="24" s="1"/>
  <c r="V4" i="24"/>
  <c r="B22" i="24" s="1"/>
  <c r="C21" i="24" s="1"/>
  <c r="D18" i="24"/>
  <c r="E17" i="24"/>
  <c r="AD11" i="23"/>
  <c r="L28" i="23"/>
  <c r="M27" i="23" s="1"/>
  <c r="D20" i="20"/>
  <c r="E19" i="20"/>
  <c r="V3" i="20"/>
  <c r="X4" i="20"/>
  <c r="B24" i="20" s="1"/>
  <c r="C23" i="20" s="1"/>
  <c r="X4" i="25"/>
  <c r="B24" i="25" s="1"/>
  <c r="C23" i="25" s="1"/>
  <c r="V3" i="25"/>
  <c r="Z5" i="23"/>
  <c r="F26" i="23" s="1"/>
  <c r="G25" i="23" s="1"/>
  <c r="X4" i="23"/>
  <c r="B24" i="23" s="1"/>
  <c r="C23" i="23" s="1"/>
  <c r="X40" i="20"/>
  <c r="Y39" i="20" s="1"/>
  <c r="AP23" i="20"/>
  <c r="X42" i="20" s="1"/>
  <c r="Y41" i="20" s="1"/>
  <c r="P32" i="25"/>
  <c r="Q31" i="25" s="1"/>
  <c r="AH15" i="25"/>
  <c r="T36" i="23"/>
  <c r="U35" i="23" s="1"/>
  <c r="AL19" i="23"/>
  <c r="P32" i="24"/>
  <c r="Q31" i="24" s="1"/>
  <c r="AH15" i="24"/>
  <c r="H28" i="25"/>
  <c r="I27" i="25" s="1"/>
  <c r="AD7" i="25"/>
  <c r="T38" i="25"/>
  <c r="U37" i="25" s="1"/>
  <c r="AN19" i="25"/>
  <c r="V40" i="25"/>
  <c r="W39" i="25" s="1"/>
  <c r="AP21" i="25"/>
  <c r="V42" i="25" s="1"/>
  <c r="W41" i="25" s="1"/>
  <c r="T38" i="24"/>
  <c r="U37" i="24" s="1"/>
  <c r="AN19" i="24"/>
  <c r="V40" i="24"/>
  <c r="W39" i="24" s="1"/>
  <c r="AP21" i="24"/>
  <c r="V42" i="24" s="1"/>
  <c r="W41" i="24" s="1"/>
  <c r="F24" i="25"/>
  <c r="G23" i="25" s="1"/>
  <c r="Z5" i="25"/>
  <c r="J28" i="23"/>
  <c r="K27" i="23" s="1"/>
  <c r="AD9" i="23"/>
  <c r="J26" i="25"/>
  <c r="K25" i="25" s="1"/>
  <c r="AB9" i="25"/>
  <c r="N32" i="25"/>
  <c r="O31" i="25" s="1"/>
  <c r="AH13" i="25"/>
  <c r="R34" i="25"/>
  <c r="S33" i="25" s="1"/>
  <c r="AJ17" i="25"/>
  <c r="AH13" i="24"/>
  <c r="N34" i="24" s="1"/>
  <c r="O33" i="24" s="1"/>
  <c r="P34" i="23"/>
  <c r="Q33" i="23" s="1"/>
  <c r="AJ15" i="23"/>
  <c r="R36" i="23"/>
  <c r="S35" i="23" s="1"/>
  <c r="AL17" i="23"/>
  <c r="AB7" i="23"/>
  <c r="H28" i="23" s="1"/>
  <c r="I27" i="23" s="1"/>
  <c r="N30" i="23"/>
  <c r="O29" i="23" s="1"/>
  <c r="AF13" i="23"/>
  <c r="L30" i="25"/>
  <c r="M29" i="25" s="1"/>
  <c r="AF11" i="25"/>
  <c r="AB9" i="24"/>
  <c r="J28" i="24" s="1"/>
  <c r="K27" i="24" s="1"/>
  <c r="AF11" i="24"/>
  <c r="L32" i="24" s="1"/>
  <c r="M31" i="24" s="1"/>
  <c r="R34" i="24"/>
  <c r="S33" i="24" s="1"/>
  <c r="AJ17" i="24"/>
  <c r="V38" i="23"/>
  <c r="W37" i="23" s="1"/>
  <c r="AN21" i="23"/>
  <c r="T38" i="20"/>
  <c r="U37" i="20" s="1"/>
  <c r="AN19" i="20"/>
  <c r="V40" i="20"/>
  <c r="W39" i="20" s="1"/>
  <c r="AP21" i="20"/>
  <c r="V42" i="20" s="1"/>
  <c r="W41" i="20" s="1"/>
  <c r="R34" i="20"/>
  <c r="S33" i="20" s="1"/>
  <c r="AJ17" i="20"/>
  <c r="D20" i="25"/>
  <c r="E19" i="25"/>
  <c r="H26" i="20"/>
  <c r="I25" i="20" s="1"/>
  <c r="AB7" i="20"/>
  <c r="J28" i="20"/>
  <c r="K27" i="20" s="1"/>
  <c r="AD9" i="20"/>
  <c r="L30" i="20"/>
  <c r="M29" i="20" s="1"/>
  <c r="AF11" i="20"/>
  <c r="N32" i="20"/>
  <c r="O31" i="20" s="1"/>
  <c r="AH13" i="20"/>
  <c r="P32" i="20"/>
  <c r="Q31" i="20" s="1"/>
  <c r="AH15" i="20"/>
  <c r="X40" i="24"/>
  <c r="Y39" i="24" s="1"/>
  <c r="AP23" i="24"/>
  <c r="X42" i="24" s="1"/>
  <c r="Y41" i="24" s="1"/>
  <c r="F24" i="20"/>
  <c r="G23" i="20" s="1"/>
  <c r="Z5" i="20"/>
  <c r="C25" i="37" l="1"/>
  <c r="P34" i="36"/>
  <c r="Q33" i="36" s="1"/>
  <c r="AJ15" i="36"/>
  <c r="H26" i="49"/>
  <c r="I25" i="49" s="1"/>
  <c r="AB7" i="49"/>
  <c r="Z4" i="49"/>
  <c r="B26" i="49" s="1"/>
  <c r="C25" i="49" s="1"/>
  <c r="X3" i="49"/>
  <c r="AD9" i="49"/>
  <c r="J28" i="49"/>
  <c r="K27" i="49" s="1"/>
  <c r="AP19" i="49"/>
  <c r="T42" i="49" s="1"/>
  <c r="U41" i="49" s="1"/>
  <c r="T40" i="49"/>
  <c r="U39" i="49" s="1"/>
  <c r="AH11" i="49"/>
  <c r="L32" i="49"/>
  <c r="M31" i="49" s="1"/>
  <c r="P34" i="49"/>
  <c r="Q33" i="49" s="1"/>
  <c r="AJ15" i="49"/>
  <c r="R38" i="49"/>
  <c r="S37" i="49" s="1"/>
  <c r="AN17" i="49"/>
  <c r="F26" i="49"/>
  <c r="G25" i="49" s="1"/>
  <c r="AB5" i="49"/>
  <c r="D22" i="49"/>
  <c r="E21" i="49"/>
  <c r="AJ13" i="49"/>
  <c r="N34" i="49"/>
  <c r="O33" i="49" s="1"/>
  <c r="Z5" i="37"/>
  <c r="AD7" i="37"/>
  <c r="H30" i="37" s="1"/>
  <c r="I29" i="37" s="1"/>
  <c r="AN15" i="37"/>
  <c r="P40" i="37" s="1"/>
  <c r="Q39" i="37" s="1"/>
  <c r="AP19" i="37"/>
  <c r="T42" i="37" s="1"/>
  <c r="U41" i="37" s="1"/>
  <c r="T40" i="37"/>
  <c r="U39" i="37" s="1"/>
  <c r="AJ13" i="37"/>
  <c r="N36" i="37" s="1"/>
  <c r="O35" i="37" s="1"/>
  <c r="AH11" i="37"/>
  <c r="L34" i="37" s="1"/>
  <c r="M33" i="37" s="1"/>
  <c r="D24" i="37"/>
  <c r="E23" i="37"/>
  <c r="AF9" i="37"/>
  <c r="J32" i="37" s="1"/>
  <c r="K31" i="37" s="1"/>
  <c r="R38" i="37"/>
  <c r="S37" i="37" s="1"/>
  <c r="AN17" i="37"/>
  <c r="AB4" i="37"/>
  <c r="B28" i="37" s="1"/>
  <c r="C27" i="37" s="1"/>
  <c r="AB7" i="36"/>
  <c r="H28" i="36" s="1"/>
  <c r="I27" i="36" s="1"/>
  <c r="AB5" i="36"/>
  <c r="F28" i="36" s="1"/>
  <c r="G27" i="36" s="1"/>
  <c r="AP19" i="36"/>
  <c r="T42" i="36" s="1"/>
  <c r="U41" i="36" s="1"/>
  <c r="T40" i="36"/>
  <c r="U39" i="36" s="1"/>
  <c r="AJ13" i="36"/>
  <c r="N36" i="36" s="1"/>
  <c r="O35" i="36" s="1"/>
  <c r="AH11" i="36"/>
  <c r="L34" i="36" s="1"/>
  <c r="M33" i="36" s="1"/>
  <c r="D22" i="36"/>
  <c r="E21" i="36"/>
  <c r="AN17" i="36"/>
  <c r="R40" i="36" s="1"/>
  <c r="S39" i="36" s="1"/>
  <c r="AF9" i="36"/>
  <c r="J32" i="36" s="1"/>
  <c r="K31" i="36" s="1"/>
  <c r="Z4" i="36"/>
  <c r="B26" i="36" s="1"/>
  <c r="C25" i="36" s="1"/>
  <c r="X4" i="24"/>
  <c r="B24" i="24" s="1"/>
  <c r="C23" i="24" s="1"/>
  <c r="D20" i="24"/>
  <c r="E19" i="24"/>
  <c r="AF11" i="23"/>
  <c r="L30" i="23"/>
  <c r="M29" i="23" s="1"/>
  <c r="F26" i="20"/>
  <c r="G25" i="20" s="1"/>
  <c r="AB5" i="20"/>
  <c r="N34" i="20"/>
  <c r="O33" i="20" s="1"/>
  <c r="AJ13" i="20"/>
  <c r="L32" i="20"/>
  <c r="M31" i="20" s="1"/>
  <c r="AH11" i="20"/>
  <c r="H28" i="20"/>
  <c r="I27" i="20" s="1"/>
  <c r="AD7" i="20"/>
  <c r="Z4" i="23"/>
  <c r="B26" i="23" s="1"/>
  <c r="C25" i="23" s="1"/>
  <c r="D22" i="25"/>
  <c r="E21" i="25"/>
  <c r="X3" i="25"/>
  <c r="Z4" i="25"/>
  <c r="B26" i="25" s="1"/>
  <c r="C25" i="25" s="1"/>
  <c r="Z4" i="20"/>
  <c r="B26" i="20" s="1"/>
  <c r="C25" i="20" s="1"/>
  <c r="X3" i="20"/>
  <c r="P34" i="20"/>
  <c r="Q33" i="20" s="1"/>
  <c r="AJ15" i="20"/>
  <c r="J30" i="20"/>
  <c r="K29" i="20" s="1"/>
  <c r="AF9" i="20"/>
  <c r="AL17" i="20"/>
  <c r="R36" i="20"/>
  <c r="S35" i="20" s="1"/>
  <c r="AP19" i="20"/>
  <c r="T42" i="20" s="1"/>
  <c r="U41" i="20" s="1"/>
  <c r="T40" i="20"/>
  <c r="U39" i="20" s="1"/>
  <c r="AP21" i="23"/>
  <c r="V42" i="23" s="1"/>
  <c r="W41" i="23" s="1"/>
  <c r="V40" i="23"/>
  <c r="W39" i="23" s="1"/>
  <c r="AL17" i="24"/>
  <c r="R36" i="24"/>
  <c r="S35" i="24" s="1"/>
  <c r="AH11" i="24"/>
  <c r="L34" i="24" s="1"/>
  <c r="M33" i="24" s="1"/>
  <c r="AD9" i="24"/>
  <c r="J30" i="24" s="1"/>
  <c r="K29" i="24" s="1"/>
  <c r="AB5" i="24"/>
  <c r="F28" i="24" s="1"/>
  <c r="G27" i="24" s="1"/>
  <c r="AH11" i="25"/>
  <c r="L32" i="25"/>
  <c r="M31" i="25" s="1"/>
  <c r="AH13" i="23"/>
  <c r="N32" i="23"/>
  <c r="O31" i="23" s="1"/>
  <c r="AD7" i="23"/>
  <c r="AN17" i="23"/>
  <c r="R38" i="23"/>
  <c r="S37" i="23" s="1"/>
  <c r="AL15" i="23"/>
  <c r="P36" i="23"/>
  <c r="Q35" i="23" s="1"/>
  <c r="AJ13" i="24"/>
  <c r="N36" i="24" s="1"/>
  <c r="O35" i="24" s="1"/>
  <c r="AL17" i="25"/>
  <c r="R36" i="25"/>
  <c r="S35" i="25" s="1"/>
  <c r="AJ13" i="25"/>
  <c r="N34" i="25"/>
  <c r="O33" i="25" s="1"/>
  <c r="AD9" i="25"/>
  <c r="J28" i="25"/>
  <c r="K27" i="25" s="1"/>
  <c r="AF9" i="23"/>
  <c r="J30" i="23"/>
  <c r="K29" i="23" s="1"/>
  <c r="AB5" i="25"/>
  <c r="F26" i="25"/>
  <c r="G25" i="25" s="1"/>
  <c r="T40" i="24"/>
  <c r="U39" i="24" s="1"/>
  <c r="AP19" i="24"/>
  <c r="T42" i="24" s="1"/>
  <c r="U41" i="24" s="1"/>
  <c r="AP19" i="25"/>
  <c r="T42" i="25" s="1"/>
  <c r="U41" i="25" s="1"/>
  <c r="T40" i="25"/>
  <c r="U39" i="25" s="1"/>
  <c r="AF7" i="25"/>
  <c r="H30" i="25"/>
  <c r="I29" i="25" s="1"/>
  <c r="P34" i="24"/>
  <c r="Q33" i="24" s="1"/>
  <c r="AJ15" i="24"/>
  <c r="AB7" i="24"/>
  <c r="H28" i="24" s="1"/>
  <c r="I27" i="24" s="1"/>
  <c r="T38" i="23"/>
  <c r="U37" i="23" s="1"/>
  <c r="AN19" i="23"/>
  <c r="P34" i="25"/>
  <c r="Q33" i="25" s="1"/>
  <c r="AJ15" i="25"/>
  <c r="D22" i="23"/>
  <c r="E21" i="23"/>
  <c r="AB5" i="23"/>
  <c r="D22" i="20"/>
  <c r="E21" i="20"/>
  <c r="P36" i="36" l="1"/>
  <c r="Q35" i="36" s="1"/>
  <c r="AL15" i="36"/>
  <c r="N36" i="49"/>
  <c r="O35" i="49" s="1"/>
  <c r="AL13" i="49"/>
  <c r="F28" i="49"/>
  <c r="G27" i="49" s="1"/>
  <c r="AD5" i="49"/>
  <c r="L34" i="49"/>
  <c r="M33" i="49" s="1"/>
  <c r="AJ11" i="49"/>
  <c r="J30" i="49"/>
  <c r="K29" i="49" s="1"/>
  <c r="AF9" i="49"/>
  <c r="R40" i="49"/>
  <c r="S39" i="49" s="1"/>
  <c r="AP17" i="49"/>
  <c r="R42" i="49" s="1"/>
  <c r="S41" i="49" s="1"/>
  <c r="P36" i="49"/>
  <c r="Q35" i="49" s="1"/>
  <c r="AL15" i="49"/>
  <c r="D24" i="49"/>
  <c r="E23" i="49"/>
  <c r="Z3" i="49"/>
  <c r="AB4" i="49"/>
  <c r="B28" i="49" s="1"/>
  <c r="C27" i="49" s="1"/>
  <c r="H28" i="49"/>
  <c r="I27" i="49" s="1"/>
  <c r="AD7" i="49"/>
  <c r="D26" i="37"/>
  <c r="E25" i="37"/>
  <c r="AD4" i="37"/>
  <c r="B30" i="37" s="1"/>
  <c r="C29" i="37" s="1"/>
  <c r="AJ11" i="37"/>
  <c r="L36" i="37" s="1"/>
  <c r="M35" i="37" s="1"/>
  <c r="AL13" i="37"/>
  <c r="N38" i="37" s="1"/>
  <c r="O37" i="37" s="1"/>
  <c r="AP15" i="37"/>
  <c r="P42" i="37" s="1"/>
  <c r="Q41" i="37" s="1"/>
  <c r="R40" i="37"/>
  <c r="S39" i="37" s="1"/>
  <c r="AP17" i="37"/>
  <c r="R42" i="37" s="1"/>
  <c r="S41" i="37" s="1"/>
  <c r="AH9" i="37"/>
  <c r="J34" i="37" s="1"/>
  <c r="K33" i="37" s="1"/>
  <c r="AF7" i="37"/>
  <c r="H32" i="37" s="1"/>
  <c r="I31" i="37" s="1"/>
  <c r="AB5" i="37"/>
  <c r="F28" i="37" s="1"/>
  <c r="G27" i="37" s="1"/>
  <c r="D24" i="36"/>
  <c r="E23" i="36"/>
  <c r="AB4" i="36"/>
  <c r="B28" i="36" s="1"/>
  <c r="C27" i="36" s="1"/>
  <c r="AJ11" i="36"/>
  <c r="L36" i="36" s="1"/>
  <c r="M35" i="36" s="1"/>
  <c r="AL13" i="36"/>
  <c r="N38" i="36" s="1"/>
  <c r="O37" i="36" s="1"/>
  <c r="AH9" i="36"/>
  <c r="J34" i="36" s="1"/>
  <c r="K33" i="36" s="1"/>
  <c r="AP17" i="36"/>
  <c r="R42" i="36" s="1"/>
  <c r="S41" i="36" s="1"/>
  <c r="AD5" i="36"/>
  <c r="F30" i="36" s="1"/>
  <c r="G29" i="36" s="1"/>
  <c r="AD7" i="36"/>
  <c r="H30" i="36" s="1"/>
  <c r="I29" i="36" s="1"/>
  <c r="D22" i="24"/>
  <c r="E21" i="24"/>
  <c r="Z4" i="24"/>
  <c r="B26" i="24" s="1"/>
  <c r="C25" i="24" s="1"/>
  <c r="AH11" i="23"/>
  <c r="L32" i="23"/>
  <c r="M31" i="23" s="1"/>
  <c r="F28" i="23"/>
  <c r="G27" i="23" s="1"/>
  <c r="AD5" i="23"/>
  <c r="P36" i="25"/>
  <c r="Q35" i="25" s="1"/>
  <c r="AL15" i="25"/>
  <c r="H32" i="25"/>
  <c r="I31" i="25" s="1"/>
  <c r="AH7" i="25"/>
  <c r="F28" i="25"/>
  <c r="G27" i="25" s="1"/>
  <c r="AD5" i="25"/>
  <c r="J32" i="23"/>
  <c r="K31" i="23" s="1"/>
  <c r="AH9" i="23"/>
  <c r="J30" i="25"/>
  <c r="K29" i="25" s="1"/>
  <c r="AF9" i="25"/>
  <c r="N36" i="25"/>
  <c r="O35" i="25" s="1"/>
  <c r="AL13" i="25"/>
  <c r="R38" i="25"/>
  <c r="S37" i="25" s="1"/>
  <c r="AN17" i="25"/>
  <c r="AL13" i="24"/>
  <c r="N38" i="24" s="1"/>
  <c r="O37" i="24" s="1"/>
  <c r="P38" i="23"/>
  <c r="Q37" i="23" s="1"/>
  <c r="AN15" i="23"/>
  <c r="R40" i="23"/>
  <c r="S39" i="23" s="1"/>
  <c r="AP17" i="23"/>
  <c r="R42" i="23" s="1"/>
  <c r="S41" i="23" s="1"/>
  <c r="H30" i="23"/>
  <c r="I29" i="23" s="1"/>
  <c r="AF7" i="23"/>
  <c r="N34" i="23"/>
  <c r="O33" i="23" s="1"/>
  <c r="AJ13" i="23"/>
  <c r="L34" i="25"/>
  <c r="M33" i="25" s="1"/>
  <c r="AJ11" i="25"/>
  <c r="AD5" i="24"/>
  <c r="F30" i="24" s="1"/>
  <c r="G29" i="24" s="1"/>
  <c r="AF9" i="24"/>
  <c r="J32" i="24" s="1"/>
  <c r="K31" i="24" s="1"/>
  <c r="AJ11" i="24"/>
  <c r="L36" i="24" s="1"/>
  <c r="M35" i="24" s="1"/>
  <c r="R38" i="24"/>
  <c r="S37" i="24" s="1"/>
  <c r="AN17" i="24"/>
  <c r="R38" i="20"/>
  <c r="S37" i="20" s="1"/>
  <c r="AN17" i="20"/>
  <c r="J32" i="20"/>
  <c r="K31" i="20" s="1"/>
  <c r="AH9" i="20"/>
  <c r="P36" i="20"/>
  <c r="Q35" i="20" s="1"/>
  <c r="AL15" i="20"/>
  <c r="D24" i="25"/>
  <c r="E23" i="25"/>
  <c r="H30" i="20"/>
  <c r="I29" i="20" s="1"/>
  <c r="AF7" i="20"/>
  <c r="L34" i="20"/>
  <c r="M33" i="20" s="1"/>
  <c r="AJ11" i="20"/>
  <c r="N36" i="20"/>
  <c r="O35" i="20" s="1"/>
  <c r="AL13" i="20"/>
  <c r="T40" i="23"/>
  <c r="U39" i="23" s="1"/>
  <c r="AP19" i="23"/>
  <c r="T42" i="23" s="1"/>
  <c r="U41" i="23" s="1"/>
  <c r="AD7" i="24"/>
  <c r="H30" i="24" s="1"/>
  <c r="I29" i="24" s="1"/>
  <c r="P36" i="24"/>
  <c r="Q35" i="24" s="1"/>
  <c r="AL15" i="24"/>
  <c r="D24" i="20"/>
  <c r="E23" i="20"/>
  <c r="Z3" i="20"/>
  <c r="AB4" i="20"/>
  <c r="B28" i="20" s="1"/>
  <c r="C27" i="20" s="1"/>
  <c r="AB4" i="25"/>
  <c r="B28" i="25" s="1"/>
  <c r="C27" i="25" s="1"/>
  <c r="Z3" i="25"/>
  <c r="D24" i="23"/>
  <c r="E23" i="23"/>
  <c r="AB4" i="23"/>
  <c r="B28" i="23" s="1"/>
  <c r="C27" i="23" s="1"/>
  <c r="F28" i="20"/>
  <c r="G27" i="20" s="1"/>
  <c r="AD5" i="20"/>
  <c r="P38" i="36" l="1"/>
  <c r="Q37" i="36" s="1"/>
  <c r="AN15" i="36"/>
  <c r="AB4" i="24"/>
  <c r="B28" i="24" s="1"/>
  <c r="C27" i="24" s="1"/>
  <c r="H30" i="49"/>
  <c r="I29" i="49" s="1"/>
  <c r="AF7" i="49"/>
  <c r="AD4" i="49"/>
  <c r="B30" i="49" s="1"/>
  <c r="C29" i="49" s="1"/>
  <c r="AB3" i="49"/>
  <c r="AN15" i="49"/>
  <c r="P38" i="49"/>
  <c r="Q37" i="49" s="1"/>
  <c r="F30" i="49"/>
  <c r="G29" i="49" s="1"/>
  <c r="AF5" i="49"/>
  <c r="N38" i="49"/>
  <c r="O37" i="49" s="1"/>
  <c r="AN13" i="49"/>
  <c r="D26" i="49"/>
  <c r="E25" i="49"/>
  <c r="J32" i="49"/>
  <c r="K31" i="49" s="1"/>
  <c r="AH9" i="49"/>
  <c r="L36" i="49"/>
  <c r="M35" i="49" s="1"/>
  <c r="AL11" i="49"/>
  <c r="AD5" i="37"/>
  <c r="F30" i="37" s="1"/>
  <c r="G29" i="37" s="1"/>
  <c r="AH7" i="37"/>
  <c r="H34" i="37" s="1"/>
  <c r="I33" i="37" s="1"/>
  <c r="AJ9" i="37"/>
  <c r="J36" i="37" s="1"/>
  <c r="K35" i="37" s="1"/>
  <c r="AN13" i="37"/>
  <c r="N40" i="37" s="1"/>
  <c r="O39" i="37" s="1"/>
  <c r="AL11" i="37"/>
  <c r="L38" i="37" s="1"/>
  <c r="M37" i="37" s="1"/>
  <c r="D28" i="37"/>
  <c r="E27" i="37"/>
  <c r="AF4" i="37"/>
  <c r="B32" i="37" s="1"/>
  <c r="C31" i="37" s="1"/>
  <c r="AF7" i="36"/>
  <c r="H32" i="36" s="1"/>
  <c r="I31" i="36" s="1"/>
  <c r="AF5" i="36"/>
  <c r="AJ9" i="36"/>
  <c r="AN13" i="36"/>
  <c r="AL11" i="36"/>
  <c r="D26" i="36"/>
  <c r="E25" i="36"/>
  <c r="AD4" i="36"/>
  <c r="B30" i="36" s="1"/>
  <c r="C29" i="36" s="1"/>
  <c r="D24" i="24"/>
  <c r="E23" i="24"/>
  <c r="L34" i="23"/>
  <c r="M33" i="23" s="1"/>
  <c r="AJ11" i="23"/>
  <c r="F30" i="20"/>
  <c r="G29" i="20" s="1"/>
  <c r="AF5" i="20"/>
  <c r="AB3" i="24"/>
  <c r="AD4" i="24"/>
  <c r="B30" i="24" s="1"/>
  <c r="C29" i="24" s="1"/>
  <c r="AD4" i="23"/>
  <c r="B30" i="23" s="1"/>
  <c r="C29" i="23" s="1"/>
  <c r="AB3" i="23"/>
  <c r="D26" i="25"/>
  <c r="E25" i="25"/>
  <c r="AB3" i="25"/>
  <c r="AD4" i="25"/>
  <c r="B30" i="25" s="1"/>
  <c r="C29" i="25" s="1"/>
  <c r="AD4" i="20"/>
  <c r="B30" i="20" s="1"/>
  <c r="C29" i="20" s="1"/>
  <c r="AB3" i="20"/>
  <c r="AN15" i="20"/>
  <c r="P38" i="20"/>
  <c r="Q37" i="20" s="1"/>
  <c r="J34" i="20"/>
  <c r="K33" i="20" s="1"/>
  <c r="AJ9" i="20"/>
  <c r="R40" i="20"/>
  <c r="S39" i="20" s="1"/>
  <c r="AP17" i="20"/>
  <c r="R42" i="20" s="1"/>
  <c r="S41" i="20" s="1"/>
  <c r="R40" i="24"/>
  <c r="S39" i="24" s="1"/>
  <c r="AP17" i="24"/>
  <c r="R42" i="24" s="1"/>
  <c r="S41" i="24" s="1"/>
  <c r="AL11" i="24"/>
  <c r="L38" i="24" s="1"/>
  <c r="M37" i="24" s="1"/>
  <c r="AH9" i="24"/>
  <c r="J34" i="24" s="1"/>
  <c r="K33" i="24" s="1"/>
  <c r="AF5" i="24"/>
  <c r="F32" i="24" s="1"/>
  <c r="G31" i="24" s="1"/>
  <c r="L36" i="25"/>
  <c r="M35" i="25" s="1"/>
  <c r="AL11" i="25"/>
  <c r="N36" i="23"/>
  <c r="O35" i="23" s="1"/>
  <c r="AL13" i="23"/>
  <c r="H32" i="23"/>
  <c r="I31" i="23" s="1"/>
  <c r="AH7" i="23"/>
  <c r="P40" i="23"/>
  <c r="Q39" i="23" s="1"/>
  <c r="AP15" i="23"/>
  <c r="P42" i="23" s="1"/>
  <c r="Q41" i="23" s="1"/>
  <c r="AN13" i="24"/>
  <c r="N40" i="24" s="1"/>
  <c r="O39" i="24" s="1"/>
  <c r="R40" i="25"/>
  <c r="S39" i="25" s="1"/>
  <c r="AP17" i="25"/>
  <c r="R42" i="25" s="1"/>
  <c r="S41" i="25" s="1"/>
  <c r="N38" i="25"/>
  <c r="O37" i="25" s="1"/>
  <c r="AN13" i="25"/>
  <c r="J32" i="25"/>
  <c r="K31" i="25" s="1"/>
  <c r="AH9" i="25"/>
  <c r="J34" i="23"/>
  <c r="K33" i="23" s="1"/>
  <c r="AJ9" i="23"/>
  <c r="F30" i="25"/>
  <c r="G29" i="25" s="1"/>
  <c r="AF5" i="25"/>
  <c r="H34" i="25"/>
  <c r="I33" i="25" s="1"/>
  <c r="AJ7" i="25"/>
  <c r="D26" i="23"/>
  <c r="E25" i="23"/>
  <c r="D26" i="20"/>
  <c r="E25" i="20"/>
  <c r="P38" i="24"/>
  <c r="Q37" i="24" s="1"/>
  <c r="AN15" i="24"/>
  <c r="AF7" i="24"/>
  <c r="H32" i="24" s="1"/>
  <c r="I31" i="24" s="1"/>
  <c r="N38" i="20"/>
  <c r="O37" i="20" s="1"/>
  <c r="AN13" i="20"/>
  <c r="L36" i="20"/>
  <c r="M35" i="20" s="1"/>
  <c r="AL11" i="20"/>
  <c r="H32" i="20"/>
  <c r="I31" i="20" s="1"/>
  <c r="AH7" i="20"/>
  <c r="AN15" i="25"/>
  <c r="P38" i="25"/>
  <c r="Q37" i="25" s="1"/>
  <c r="F30" i="23"/>
  <c r="G29" i="23" s="1"/>
  <c r="AF5" i="23"/>
  <c r="P40" i="36" l="1"/>
  <c r="Q39" i="36" s="1"/>
  <c r="AP15" i="36"/>
  <c r="P42" i="36" s="1"/>
  <c r="Q41" i="36" s="1"/>
  <c r="N40" i="49"/>
  <c r="O39" i="49" s="1"/>
  <c r="AP13" i="49"/>
  <c r="N42" i="49" s="1"/>
  <c r="O41" i="49" s="1"/>
  <c r="F32" i="49"/>
  <c r="G31" i="49" s="1"/>
  <c r="AH5" i="49"/>
  <c r="P40" i="49"/>
  <c r="Q39" i="49" s="1"/>
  <c r="AP15" i="49"/>
  <c r="P42" i="49" s="1"/>
  <c r="Q41" i="49" s="1"/>
  <c r="L38" i="49"/>
  <c r="M37" i="49" s="1"/>
  <c r="AN11" i="49"/>
  <c r="J34" i="49"/>
  <c r="K33" i="49" s="1"/>
  <c r="AJ9" i="49"/>
  <c r="D28" i="49"/>
  <c r="E27" i="49"/>
  <c r="AD3" i="49"/>
  <c r="AF4" i="49"/>
  <c r="B32" i="49" s="1"/>
  <c r="C31" i="49" s="1"/>
  <c r="H32" i="49"/>
  <c r="I31" i="49" s="1"/>
  <c r="AH7" i="49"/>
  <c r="D30" i="37"/>
  <c r="E29" i="37"/>
  <c r="AH4" i="37"/>
  <c r="B34" i="37" s="1"/>
  <c r="C33" i="37" s="1"/>
  <c r="AN11" i="37"/>
  <c r="AP13" i="37"/>
  <c r="N42" i="37" s="1"/>
  <c r="O41" i="37" s="1"/>
  <c r="AL9" i="37"/>
  <c r="AJ7" i="37"/>
  <c r="AF5" i="37"/>
  <c r="F32" i="37" s="1"/>
  <c r="G31" i="37" s="1"/>
  <c r="D28" i="36"/>
  <c r="E27" i="36"/>
  <c r="AF4" i="36"/>
  <c r="B32" i="36" s="1"/>
  <c r="C31" i="36" s="1"/>
  <c r="L38" i="36"/>
  <c r="M37" i="36" s="1"/>
  <c r="AN11" i="36"/>
  <c r="N40" i="36"/>
  <c r="O39" i="36" s="1"/>
  <c r="AP13" i="36"/>
  <c r="N42" i="36" s="1"/>
  <c r="O41" i="36" s="1"/>
  <c r="AL9" i="36"/>
  <c r="J36" i="36"/>
  <c r="K35" i="36" s="1"/>
  <c r="F32" i="36"/>
  <c r="G31" i="36" s="1"/>
  <c r="AH5" i="36"/>
  <c r="AH7" i="36"/>
  <c r="E25" i="24"/>
  <c r="D26" i="24"/>
  <c r="L36" i="23"/>
  <c r="M35" i="23" s="1"/>
  <c r="AL11" i="23"/>
  <c r="P40" i="25"/>
  <c r="Q39" i="25" s="1"/>
  <c r="AP15" i="25"/>
  <c r="P42" i="25" s="1"/>
  <c r="Q41" i="25" s="1"/>
  <c r="AH5" i="23"/>
  <c r="F32" i="23"/>
  <c r="G31" i="23" s="1"/>
  <c r="AH7" i="24"/>
  <c r="H34" i="24" s="1"/>
  <c r="I33" i="24" s="1"/>
  <c r="H36" i="25"/>
  <c r="I35" i="25" s="1"/>
  <c r="AL7" i="25"/>
  <c r="F32" i="25"/>
  <c r="G31" i="25" s="1"/>
  <c r="AH5" i="25"/>
  <c r="J36" i="23"/>
  <c r="K35" i="23" s="1"/>
  <c r="AL9" i="23"/>
  <c r="J34" i="25"/>
  <c r="K33" i="25" s="1"/>
  <c r="AJ9" i="25"/>
  <c r="N40" i="25"/>
  <c r="O39" i="25" s="1"/>
  <c r="AP13" i="25"/>
  <c r="N42" i="25" s="1"/>
  <c r="O41" i="25" s="1"/>
  <c r="AP13" i="24"/>
  <c r="N42" i="24" s="1"/>
  <c r="O41" i="24" s="1"/>
  <c r="H34" i="23"/>
  <c r="I33" i="23" s="1"/>
  <c r="AJ7" i="23"/>
  <c r="N38" i="23"/>
  <c r="O37" i="23" s="1"/>
  <c r="AN13" i="23"/>
  <c r="L38" i="25"/>
  <c r="M37" i="25" s="1"/>
  <c r="AN11" i="25"/>
  <c r="AH5" i="24"/>
  <c r="F34" i="24" s="1"/>
  <c r="G33" i="24" s="1"/>
  <c r="AJ9" i="24"/>
  <c r="J36" i="24" s="1"/>
  <c r="K35" i="24" s="1"/>
  <c r="AN11" i="24"/>
  <c r="L40" i="24" s="1"/>
  <c r="M39" i="24" s="1"/>
  <c r="J36" i="20"/>
  <c r="K35" i="20" s="1"/>
  <c r="AL9" i="20"/>
  <c r="D28" i="25"/>
  <c r="E27" i="25"/>
  <c r="D28" i="24"/>
  <c r="E27" i="24"/>
  <c r="H34" i="20"/>
  <c r="I33" i="20" s="1"/>
  <c r="AJ7" i="20"/>
  <c r="L38" i="20"/>
  <c r="M37" i="20" s="1"/>
  <c r="AN11" i="20"/>
  <c r="N40" i="20"/>
  <c r="O39" i="20" s="1"/>
  <c r="AP13" i="20"/>
  <c r="N42" i="20" s="1"/>
  <c r="O41" i="20" s="1"/>
  <c r="P40" i="24"/>
  <c r="Q39" i="24" s="1"/>
  <c r="AP15" i="24"/>
  <c r="P42" i="24" s="1"/>
  <c r="Q41" i="24" s="1"/>
  <c r="P40" i="20"/>
  <c r="Q39" i="20" s="1"/>
  <c r="AP15" i="20"/>
  <c r="P42" i="20" s="1"/>
  <c r="Q41" i="20" s="1"/>
  <c r="D28" i="20"/>
  <c r="E27" i="20"/>
  <c r="AD3" i="20"/>
  <c r="AF4" i="20"/>
  <c r="B32" i="20" s="1"/>
  <c r="C31" i="20" s="1"/>
  <c r="AF4" i="25"/>
  <c r="B32" i="25" s="1"/>
  <c r="C31" i="25" s="1"/>
  <c r="AD3" i="25"/>
  <c r="D28" i="23"/>
  <c r="E27" i="23"/>
  <c r="AD3" i="23"/>
  <c r="AF4" i="23"/>
  <c r="B32" i="23" s="1"/>
  <c r="C31" i="23" s="1"/>
  <c r="AF4" i="24"/>
  <c r="B32" i="24" s="1"/>
  <c r="C31" i="24" s="1"/>
  <c r="AD3" i="24"/>
  <c r="F32" i="20"/>
  <c r="G31" i="20" s="1"/>
  <c r="AH5" i="20"/>
  <c r="H34" i="49" l="1"/>
  <c r="I33" i="49" s="1"/>
  <c r="AJ7" i="49"/>
  <c r="AH4" i="49"/>
  <c r="B34" i="49" s="1"/>
  <c r="C33" i="49" s="1"/>
  <c r="AF3" i="49"/>
  <c r="F34" i="49"/>
  <c r="G33" i="49" s="1"/>
  <c r="AJ5" i="49"/>
  <c r="D30" i="49"/>
  <c r="E29" i="49"/>
  <c r="AL9" i="49"/>
  <c r="J36" i="49"/>
  <c r="K35" i="49" s="1"/>
  <c r="AP11" i="49"/>
  <c r="L42" i="49" s="1"/>
  <c r="M41" i="49" s="1"/>
  <c r="L40" i="49"/>
  <c r="M39" i="49" s="1"/>
  <c r="AH5" i="37"/>
  <c r="H36" i="37"/>
  <c r="I35" i="37" s="1"/>
  <c r="AL7" i="37"/>
  <c r="AP11" i="37"/>
  <c r="L42" i="37" s="1"/>
  <c r="M41" i="37" s="1"/>
  <c r="L40" i="37"/>
  <c r="M39" i="37" s="1"/>
  <c r="D32" i="37"/>
  <c r="E31" i="37"/>
  <c r="J38" i="37"/>
  <c r="K37" i="37" s="1"/>
  <c r="AN9" i="37"/>
  <c r="AJ4" i="37"/>
  <c r="B36" i="37" s="1"/>
  <c r="C35" i="37" s="1"/>
  <c r="AH3" i="37"/>
  <c r="H34" i="36"/>
  <c r="I33" i="36" s="1"/>
  <c r="AJ7" i="36"/>
  <c r="F34" i="36"/>
  <c r="G33" i="36" s="1"/>
  <c r="AJ5" i="36"/>
  <c r="AP11" i="36"/>
  <c r="L42" i="36" s="1"/>
  <c r="M41" i="36" s="1"/>
  <c r="L40" i="36"/>
  <c r="M39" i="36" s="1"/>
  <c r="D30" i="36"/>
  <c r="E29" i="36"/>
  <c r="J38" i="36"/>
  <c r="K37" i="36" s="1"/>
  <c r="AN9" i="36"/>
  <c r="AH4" i="36"/>
  <c r="B34" i="36" s="1"/>
  <c r="C33" i="36" s="1"/>
  <c r="AF3" i="36"/>
  <c r="L38" i="23"/>
  <c r="M37" i="23" s="1"/>
  <c r="AN11" i="23"/>
  <c r="D30" i="23"/>
  <c r="E29" i="23"/>
  <c r="D30" i="20"/>
  <c r="E29" i="20"/>
  <c r="F34" i="20"/>
  <c r="G33" i="20" s="1"/>
  <c r="AJ5" i="20"/>
  <c r="D30" i="24"/>
  <c r="E29" i="24"/>
  <c r="AF3" i="24"/>
  <c r="AH4" i="24"/>
  <c r="B34" i="24" s="1"/>
  <c r="C33" i="24" s="1"/>
  <c r="AH4" i="23"/>
  <c r="B34" i="23" s="1"/>
  <c r="C33" i="23" s="1"/>
  <c r="AF3" i="23"/>
  <c r="D30" i="25"/>
  <c r="E29" i="25"/>
  <c r="AF3" i="25"/>
  <c r="AH4" i="25"/>
  <c r="B34" i="25" s="1"/>
  <c r="C33" i="25" s="1"/>
  <c r="AH4" i="20"/>
  <c r="B34" i="20" s="1"/>
  <c r="C33" i="20" s="1"/>
  <c r="AF3" i="20"/>
  <c r="J38" i="20"/>
  <c r="K37" i="20" s="1"/>
  <c r="AN9" i="20"/>
  <c r="AP11" i="24"/>
  <c r="L42" i="24" s="1"/>
  <c r="M41" i="24" s="1"/>
  <c r="AL9" i="24"/>
  <c r="J38" i="24" s="1"/>
  <c r="K37" i="24" s="1"/>
  <c r="AJ5" i="24"/>
  <c r="AP11" i="25"/>
  <c r="L42" i="25" s="1"/>
  <c r="M41" i="25" s="1"/>
  <c r="L40" i="25"/>
  <c r="M39" i="25" s="1"/>
  <c r="AP13" i="23"/>
  <c r="N42" i="23" s="1"/>
  <c r="O41" i="23" s="1"/>
  <c r="N40" i="23"/>
  <c r="O39" i="23" s="1"/>
  <c r="AL7" i="23"/>
  <c r="H36" i="23"/>
  <c r="I35" i="23" s="1"/>
  <c r="AL9" i="25"/>
  <c r="J36" i="25"/>
  <c r="K35" i="25" s="1"/>
  <c r="AN9" i="23"/>
  <c r="J38" i="23"/>
  <c r="K37" i="23" s="1"/>
  <c r="AJ5" i="25"/>
  <c r="F34" i="25"/>
  <c r="G33" i="25" s="1"/>
  <c r="AN7" i="25"/>
  <c r="H38" i="25"/>
  <c r="I37" i="25" s="1"/>
  <c r="AJ7" i="24"/>
  <c r="H36" i="24" s="1"/>
  <c r="I35" i="24" s="1"/>
  <c r="F34" i="23"/>
  <c r="G33" i="23" s="1"/>
  <c r="AJ5" i="23"/>
  <c r="L40" i="20"/>
  <c r="M39" i="20" s="1"/>
  <c r="AP11" i="20"/>
  <c r="L42" i="20" s="1"/>
  <c r="M41" i="20" s="1"/>
  <c r="H36" i="20"/>
  <c r="I35" i="20" s="1"/>
  <c r="AL7" i="20"/>
  <c r="J38" i="49" l="1"/>
  <c r="K37" i="49" s="1"/>
  <c r="AN9" i="49"/>
  <c r="F36" i="49"/>
  <c r="G35" i="49" s="1"/>
  <c r="AL5" i="49"/>
  <c r="D32" i="49"/>
  <c r="E31" i="49"/>
  <c r="AH3" i="49"/>
  <c r="AJ4" i="49"/>
  <c r="B36" i="49" s="1"/>
  <c r="C35" i="49" s="1"/>
  <c r="H36" i="49"/>
  <c r="I35" i="49" s="1"/>
  <c r="AL7" i="49"/>
  <c r="D34" i="37"/>
  <c r="E33" i="37"/>
  <c r="AJ3" i="37"/>
  <c r="AL4" i="37"/>
  <c r="B38" i="37" s="1"/>
  <c r="C37" i="37" s="1"/>
  <c r="J40" i="37"/>
  <c r="K39" i="37" s="1"/>
  <c r="AP9" i="37"/>
  <c r="J42" i="37" s="1"/>
  <c r="K41" i="37" s="1"/>
  <c r="H38" i="37"/>
  <c r="I37" i="37" s="1"/>
  <c r="AN7" i="37"/>
  <c r="F34" i="37"/>
  <c r="G33" i="37" s="1"/>
  <c r="AJ5" i="37"/>
  <c r="D32" i="36"/>
  <c r="E31" i="36"/>
  <c r="AH3" i="36"/>
  <c r="AJ4" i="36"/>
  <c r="B36" i="36" s="1"/>
  <c r="C35" i="36" s="1"/>
  <c r="J40" i="36"/>
  <c r="K39" i="36" s="1"/>
  <c r="AP9" i="36"/>
  <c r="J42" i="36" s="1"/>
  <c r="K41" i="36" s="1"/>
  <c r="F36" i="36"/>
  <c r="G35" i="36" s="1"/>
  <c r="AL5" i="36"/>
  <c r="H36" i="36"/>
  <c r="I35" i="36" s="1"/>
  <c r="AL7" i="36"/>
  <c r="L40" i="23"/>
  <c r="M39" i="23" s="1"/>
  <c r="AP11" i="23"/>
  <c r="L42" i="23" s="1"/>
  <c r="M41" i="23" s="1"/>
  <c r="F36" i="23"/>
  <c r="G35" i="23" s="1"/>
  <c r="AL5" i="23"/>
  <c r="AL7" i="24"/>
  <c r="J40" i="20"/>
  <c r="K39" i="20" s="1"/>
  <c r="AP9" i="20"/>
  <c r="J42" i="20" s="1"/>
  <c r="K41" i="20" s="1"/>
  <c r="D32" i="25"/>
  <c r="E31" i="25"/>
  <c r="D32" i="24"/>
  <c r="E31" i="24"/>
  <c r="H38" i="20"/>
  <c r="I37" i="20" s="1"/>
  <c r="AN7" i="20"/>
  <c r="H40" i="25"/>
  <c r="I39" i="25" s="1"/>
  <c r="AP7" i="25"/>
  <c r="H42" i="25" s="1"/>
  <c r="I41" i="25" s="1"/>
  <c r="F36" i="25"/>
  <c r="G35" i="25" s="1"/>
  <c r="AL5" i="25"/>
  <c r="J40" i="23"/>
  <c r="K39" i="23" s="1"/>
  <c r="AP9" i="23"/>
  <c r="J42" i="23" s="1"/>
  <c r="K41" i="23" s="1"/>
  <c r="J38" i="25"/>
  <c r="K37" i="25" s="1"/>
  <c r="AN9" i="25"/>
  <c r="H38" i="23"/>
  <c r="I37" i="23" s="1"/>
  <c r="AN7" i="23"/>
  <c r="F36" i="24"/>
  <c r="G35" i="24" s="1"/>
  <c r="AL5" i="24"/>
  <c r="AN9" i="24"/>
  <c r="D32" i="20"/>
  <c r="E31" i="20"/>
  <c r="AH3" i="20"/>
  <c r="AJ4" i="20"/>
  <c r="B36" i="20" s="1"/>
  <c r="C35" i="20" s="1"/>
  <c r="AJ4" i="25"/>
  <c r="B36" i="25" s="1"/>
  <c r="C35" i="25" s="1"/>
  <c r="AH3" i="25"/>
  <c r="D32" i="23"/>
  <c r="E31" i="23"/>
  <c r="AH3" i="23"/>
  <c r="AJ4" i="23"/>
  <c r="B36" i="23" s="1"/>
  <c r="C35" i="23" s="1"/>
  <c r="AJ4" i="24"/>
  <c r="B36" i="24" s="1"/>
  <c r="C35" i="24" s="1"/>
  <c r="AH3" i="24"/>
  <c r="F36" i="20"/>
  <c r="G35" i="20" s="1"/>
  <c r="AL5" i="20"/>
  <c r="H38" i="49" l="1"/>
  <c r="I37" i="49" s="1"/>
  <c r="AN7" i="49"/>
  <c r="AL4" i="49"/>
  <c r="B38" i="49" s="1"/>
  <c r="C37" i="49" s="1"/>
  <c r="AJ3" i="49"/>
  <c r="F38" i="49"/>
  <c r="G37" i="49" s="1"/>
  <c r="AN5" i="49"/>
  <c r="J40" i="49"/>
  <c r="K39" i="49" s="1"/>
  <c r="AP9" i="49"/>
  <c r="J42" i="49" s="1"/>
  <c r="K41" i="49" s="1"/>
  <c r="D34" i="49"/>
  <c r="E33" i="49"/>
  <c r="F36" i="37"/>
  <c r="G35" i="37" s="1"/>
  <c r="AL5" i="37"/>
  <c r="H40" i="37"/>
  <c r="I39" i="37" s="1"/>
  <c r="AP7" i="37"/>
  <c r="H42" i="37" s="1"/>
  <c r="I41" i="37" s="1"/>
  <c r="D36" i="37"/>
  <c r="E35" i="37"/>
  <c r="AN4" i="37"/>
  <c r="B40" i="37" s="1"/>
  <c r="C39" i="37" s="1"/>
  <c r="AL3" i="37"/>
  <c r="H38" i="36"/>
  <c r="I37" i="36" s="1"/>
  <c r="AN7" i="36"/>
  <c r="F38" i="36"/>
  <c r="G37" i="36" s="1"/>
  <c r="AN5" i="36"/>
  <c r="D34" i="36"/>
  <c r="E33" i="36"/>
  <c r="AL4" i="36"/>
  <c r="B38" i="36" s="1"/>
  <c r="C37" i="36" s="1"/>
  <c r="AJ3" i="36"/>
  <c r="D34" i="23"/>
  <c r="E33" i="23"/>
  <c r="F38" i="20"/>
  <c r="G37" i="20" s="1"/>
  <c r="AN5" i="20"/>
  <c r="D34" i="24"/>
  <c r="E33" i="24"/>
  <c r="AJ3" i="24"/>
  <c r="AL4" i="24"/>
  <c r="B38" i="24" s="1"/>
  <c r="C37" i="24" s="1"/>
  <c r="AL4" i="23"/>
  <c r="B38" i="23" s="1"/>
  <c r="C37" i="23" s="1"/>
  <c r="AJ3" i="23"/>
  <c r="D34" i="25"/>
  <c r="E33" i="25"/>
  <c r="AJ3" i="25"/>
  <c r="AL4" i="25"/>
  <c r="B38" i="25" s="1"/>
  <c r="C37" i="25" s="1"/>
  <c r="AL4" i="20"/>
  <c r="B38" i="20" s="1"/>
  <c r="C37" i="20" s="1"/>
  <c r="AJ3" i="20"/>
  <c r="J40" i="24"/>
  <c r="K39" i="24" s="1"/>
  <c r="AP9" i="24"/>
  <c r="J42" i="24" s="1"/>
  <c r="K41" i="24" s="1"/>
  <c r="F38" i="24"/>
  <c r="G37" i="24" s="1"/>
  <c r="AN5" i="24"/>
  <c r="H40" i="23"/>
  <c r="I39" i="23" s="1"/>
  <c r="AP7" i="23"/>
  <c r="H42" i="23" s="1"/>
  <c r="I41" i="23" s="1"/>
  <c r="J40" i="25"/>
  <c r="K39" i="25" s="1"/>
  <c r="AP9" i="25"/>
  <c r="J42" i="25" s="1"/>
  <c r="K41" i="25" s="1"/>
  <c r="F38" i="25"/>
  <c r="G37" i="25" s="1"/>
  <c r="AN5" i="25"/>
  <c r="H38" i="24"/>
  <c r="I37" i="24" s="1"/>
  <c r="AN7" i="24"/>
  <c r="F38" i="23"/>
  <c r="G37" i="23" s="1"/>
  <c r="AN5" i="23"/>
  <c r="D34" i="20"/>
  <c r="E33" i="20"/>
  <c r="H40" i="20"/>
  <c r="I39" i="20" s="1"/>
  <c r="AP7" i="20"/>
  <c r="H42" i="20" s="1"/>
  <c r="I41" i="20" s="1"/>
  <c r="F40" i="49" l="1"/>
  <c r="G39" i="49" s="1"/>
  <c r="AP5" i="49"/>
  <c r="F42" i="49" s="1"/>
  <c r="G41" i="49" s="1"/>
  <c r="D36" i="49"/>
  <c r="E35" i="49"/>
  <c r="AL3" i="49"/>
  <c r="AN4" i="49"/>
  <c r="B40" i="49" s="1"/>
  <c r="C39" i="49" s="1"/>
  <c r="H40" i="49"/>
  <c r="I39" i="49" s="1"/>
  <c r="AP7" i="49"/>
  <c r="H42" i="49" s="1"/>
  <c r="I41" i="49" s="1"/>
  <c r="D38" i="37"/>
  <c r="E37" i="37"/>
  <c r="AN3" i="37"/>
  <c r="AP4" i="37"/>
  <c r="B42" i="37" s="1"/>
  <c r="C41" i="37" s="1"/>
  <c r="F38" i="37"/>
  <c r="G37" i="37" s="1"/>
  <c r="AN5" i="37"/>
  <c r="D36" i="36"/>
  <c r="E35" i="36"/>
  <c r="AL3" i="36"/>
  <c r="AN4" i="36"/>
  <c r="B40" i="36" s="1"/>
  <c r="C39" i="36" s="1"/>
  <c r="F40" i="36"/>
  <c r="G39" i="36" s="1"/>
  <c r="AP5" i="36"/>
  <c r="F42" i="36" s="1"/>
  <c r="G41" i="36" s="1"/>
  <c r="H40" i="36"/>
  <c r="I39" i="36" s="1"/>
  <c r="AP7" i="36"/>
  <c r="H42" i="36" s="1"/>
  <c r="I41" i="36" s="1"/>
  <c r="AP5" i="23"/>
  <c r="F42" i="23" s="1"/>
  <c r="G41" i="23" s="1"/>
  <c r="F40" i="23"/>
  <c r="G39" i="23" s="1"/>
  <c r="H40" i="24"/>
  <c r="I39" i="24" s="1"/>
  <c r="AP7" i="24"/>
  <c r="H42" i="24" s="1"/>
  <c r="I41" i="24" s="1"/>
  <c r="D36" i="25"/>
  <c r="E35" i="25"/>
  <c r="D36" i="24"/>
  <c r="E35" i="24"/>
  <c r="F40" i="25"/>
  <c r="G39" i="25" s="1"/>
  <c r="AP5" i="25"/>
  <c r="F42" i="25" s="1"/>
  <c r="G41" i="25" s="1"/>
  <c r="F40" i="24"/>
  <c r="G39" i="24" s="1"/>
  <c r="AP5" i="24"/>
  <c r="F42" i="24" s="1"/>
  <c r="G41" i="24" s="1"/>
  <c r="D36" i="20"/>
  <c r="E35" i="20"/>
  <c r="AL3" i="20"/>
  <c r="AN4" i="20"/>
  <c r="B40" i="20" s="1"/>
  <c r="C39" i="20" s="1"/>
  <c r="AN4" i="25"/>
  <c r="B40" i="25" s="1"/>
  <c r="C39" i="25" s="1"/>
  <c r="AL3" i="25"/>
  <c r="D36" i="23"/>
  <c r="E35" i="23"/>
  <c r="AL3" i="23"/>
  <c r="AN4" i="23"/>
  <c r="B40" i="23" s="1"/>
  <c r="C39" i="23" s="1"/>
  <c r="AN4" i="24"/>
  <c r="B40" i="24" s="1"/>
  <c r="C39" i="24" s="1"/>
  <c r="AL3" i="24"/>
  <c r="F40" i="20"/>
  <c r="G39" i="20" s="1"/>
  <c r="AP5" i="20"/>
  <c r="F42" i="20" s="1"/>
  <c r="G41" i="20" s="1"/>
  <c r="AP4" i="49" l="1"/>
  <c r="B42" i="49" s="1"/>
  <c r="C41" i="49" s="1"/>
  <c r="AN3" i="49"/>
  <c r="D38" i="49"/>
  <c r="E37" i="49"/>
  <c r="F40" i="37"/>
  <c r="G39" i="37" s="1"/>
  <c r="AP5" i="37"/>
  <c r="F42" i="37" s="1"/>
  <c r="G41" i="37" s="1"/>
  <c r="D40" i="37"/>
  <c r="E39" i="37"/>
  <c r="AP3" i="37"/>
  <c r="D38" i="36"/>
  <c r="E37" i="36"/>
  <c r="AP4" i="36"/>
  <c r="B42" i="36" s="1"/>
  <c r="C41" i="36" s="1"/>
  <c r="AN3" i="36"/>
  <c r="D38" i="24"/>
  <c r="E37" i="24"/>
  <c r="AN3" i="24"/>
  <c r="AP4" i="24"/>
  <c r="B42" i="24" s="1"/>
  <c r="C41" i="24" s="1"/>
  <c r="AP4" i="23"/>
  <c r="B42" i="23" s="1"/>
  <c r="C41" i="23" s="1"/>
  <c r="AN3" i="23"/>
  <c r="D38" i="25"/>
  <c r="E37" i="25"/>
  <c r="AN3" i="25"/>
  <c r="AP4" i="25"/>
  <c r="B42" i="25" s="1"/>
  <c r="C41" i="25" s="1"/>
  <c r="AP4" i="20"/>
  <c r="B42" i="20" s="1"/>
  <c r="C41" i="20" s="1"/>
  <c r="AN3" i="20"/>
  <c r="D38" i="23"/>
  <c r="E37" i="23"/>
  <c r="D38" i="20"/>
  <c r="E37" i="20"/>
  <c r="D40" i="49" l="1"/>
  <c r="E39" i="49"/>
  <c r="AP3" i="49"/>
  <c r="E41" i="37"/>
  <c r="D42" i="37"/>
  <c r="D40" i="36"/>
  <c r="E39" i="36"/>
  <c r="AP3" i="36"/>
  <c r="D40" i="25"/>
  <c r="E39" i="25"/>
  <c r="D40" i="24"/>
  <c r="E39" i="24"/>
  <c r="D40" i="20"/>
  <c r="E39" i="20"/>
  <c r="AP3" i="20"/>
  <c r="AP3" i="25"/>
  <c r="D40" i="23"/>
  <c r="E39" i="23"/>
  <c r="AP3" i="23"/>
  <c r="AP3" i="24"/>
  <c r="E41" i="49" l="1"/>
  <c r="D42" i="49"/>
  <c r="E41" i="36"/>
  <c r="D42" i="36"/>
  <c r="D42" i="24"/>
  <c r="E41" i="24"/>
  <c r="D42" i="23"/>
  <c r="E41" i="23"/>
  <c r="E41" i="25"/>
  <c r="D42" i="25"/>
  <c r="E41" i="20"/>
  <c r="D42" i="20"/>
  <c r="G11" i="74" l="1"/>
  <c r="H10" i="74" s="1"/>
  <c r="E9" i="74"/>
  <c r="F8" i="74" s="1"/>
  <c r="C7" i="74"/>
  <c r="D6" i="74" s="1"/>
  <c r="A5" i="74"/>
  <c r="B4" i="74" s="1"/>
  <c r="O12" i="74"/>
  <c r="K8" i="74"/>
  <c r="M8" i="74" s="1"/>
  <c r="O8" i="74" s="1"/>
  <c r="G17" i="74" s="1"/>
  <c r="H16" i="74" s="1"/>
  <c r="I6" i="74"/>
  <c r="K6" i="74" s="1"/>
  <c r="M6" i="74" s="1"/>
  <c r="O6" i="74" s="1"/>
  <c r="Q6" i="74" s="1"/>
  <c r="S6" i="74" s="1"/>
  <c r="U6" i="74" s="1"/>
  <c r="W6" i="74" s="1"/>
  <c r="Y6" i="74" s="1"/>
  <c r="AA6" i="74" s="1"/>
  <c r="AC6" i="74" s="1"/>
  <c r="AE6" i="74" s="1"/>
  <c r="AG6" i="74" s="1"/>
  <c r="E35" i="74" s="1"/>
  <c r="F34" i="74" s="1"/>
  <c r="G4" i="74"/>
  <c r="C9" i="74" s="1"/>
  <c r="D8" i="74" s="1"/>
  <c r="E3" i="74"/>
  <c r="A7" i="74" s="1"/>
  <c r="B6" i="74" s="1"/>
  <c r="AE35" i="74"/>
  <c r="AF34" i="74" s="1"/>
  <c r="AC33" i="74"/>
  <c r="AD32" i="74" s="1"/>
  <c r="AA31" i="74"/>
  <c r="AG30" i="74"/>
  <c r="AC35" i="74" s="1"/>
  <c r="AD34" i="74" s="1"/>
  <c r="AB30" i="74"/>
  <c r="Y29" i="74"/>
  <c r="AE28" i="74"/>
  <c r="AA33" i="74" s="1"/>
  <c r="AB32" i="74" s="1"/>
  <c r="Z28" i="74"/>
  <c r="W27" i="74"/>
  <c r="AC26" i="74"/>
  <c r="Y31" i="74" s="1"/>
  <c r="Z30" i="74" s="1"/>
  <c r="X26" i="74"/>
  <c r="U25" i="74"/>
  <c r="AA24" i="74"/>
  <c r="AC24" i="74" s="1"/>
  <c r="V24" i="74"/>
  <c r="S23" i="74"/>
  <c r="Y22" i="74"/>
  <c r="AA22" i="74" s="1"/>
  <c r="T22" i="74"/>
  <c r="Q21" i="74"/>
  <c r="W20" i="74"/>
  <c r="S25" i="74" s="1"/>
  <c r="T24" i="74" s="1"/>
  <c r="R20" i="74"/>
  <c r="O19" i="74"/>
  <c r="U18" i="74"/>
  <c r="Q23" i="74" s="1"/>
  <c r="R22" i="74" s="1"/>
  <c r="P18" i="74"/>
  <c r="M17" i="74"/>
  <c r="S16" i="74"/>
  <c r="U16" i="74" s="1"/>
  <c r="N16" i="74"/>
  <c r="K15" i="74"/>
  <c r="Q14" i="74"/>
  <c r="S14" i="74" s="1"/>
  <c r="L14" i="74"/>
  <c r="I13" i="74"/>
  <c r="K17" i="74"/>
  <c r="L16" i="74" s="1"/>
  <c r="J12" i="74"/>
  <c r="M10" i="74"/>
  <c r="I15" i="74" s="1"/>
  <c r="J14" i="74" s="1"/>
  <c r="W18" i="74" l="1"/>
  <c r="Y18" i="74" s="1"/>
  <c r="E11" i="74"/>
  <c r="F10" i="74" s="1"/>
  <c r="E15" i="74"/>
  <c r="F14" i="74" s="1"/>
  <c r="E19" i="74"/>
  <c r="F18" i="74" s="1"/>
  <c r="E23" i="74"/>
  <c r="F22" i="74" s="1"/>
  <c r="E27" i="74"/>
  <c r="F26" i="74" s="1"/>
  <c r="E31" i="74"/>
  <c r="F30" i="74" s="1"/>
  <c r="G13" i="74"/>
  <c r="H12" i="74" s="1"/>
  <c r="E13" i="74"/>
  <c r="F12" i="74" s="1"/>
  <c r="E17" i="74"/>
  <c r="F16" i="74" s="1"/>
  <c r="E21" i="74"/>
  <c r="F20" i="74" s="1"/>
  <c r="E25" i="74"/>
  <c r="F24" i="74" s="1"/>
  <c r="E29" i="74"/>
  <c r="F28" i="74" s="1"/>
  <c r="E33" i="74"/>
  <c r="F32" i="74" s="1"/>
  <c r="G15" i="74"/>
  <c r="H14" i="74" s="1"/>
  <c r="O10" i="74"/>
  <c r="Q8" i="74"/>
  <c r="G19" i="74" s="1"/>
  <c r="H18" i="74" s="1"/>
  <c r="G3" i="74"/>
  <c r="I4" i="74"/>
  <c r="C11" i="74" s="1"/>
  <c r="D10" i="74" s="1"/>
  <c r="M21" i="74"/>
  <c r="N20" i="74" s="1"/>
  <c r="U14" i="74"/>
  <c r="W31" i="74"/>
  <c r="X30" i="74" s="1"/>
  <c r="AE24" i="74"/>
  <c r="O23" i="74"/>
  <c r="P22" i="74" s="1"/>
  <c r="W16" i="74"/>
  <c r="Q27" i="74"/>
  <c r="R26" i="74" s="1"/>
  <c r="AA18" i="74"/>
  <c r="U29" i="74"/>
  <c r="V28" i="74" s="1"/>
  <c r="AC22" i="74"/>
  <c r="Q12" i="74"/>
  <c r="M19" i="74"/>
  <c r="N18" i="74" s="1"/>
  <c r="Y20" i="74"/>
  <c r="O21" i="74"/>
  <c r="P20" i="74" s="1"/>
  <c r="Q25" i="74"/>
  <c r="R24" i="74" s="1"/>
  <c r="AE26" i="74"/>
  <c r="U27" i="74"/>
  <c r="V26" i="74" s="1"/>
  <c r="AG28" i="74"/>
  <c r="AA35" i="74" s="1"/>
  <c r="AB34" i="74" s="1"/>
  <c r="W29" i="74"/>
  <c r="X28" i="74" s="1"/>
  <c r="A9" i="74" l="1"/>
  <c r="B8" i="74" s="1"/>
  <c r="S8" i="74"/>
  <c r="K4" i="74"/>
  <c r="I3" i="74"/>
  <c r="A11" i="74" s="1"/>
  <c r="B10" i="74" s="1"/>
  <c r="AG26" i="74"/>
  <c r="Y35" i="74" s="1"/>
  <c r="Z34" i="74" s="1"/>
  <c r="Y33" i="74"/>
  <c r="Z32" i="74" s="1"/>
  <c r="Q10" i="74"/>
  <c r="I17" i="74"/>
  <c r="J16" i="74" s="1"/>
  <c r="S27" i="74"/>
  <c r="T26" i="74" s="1"/>
  <c r="AA20" i="74"/>
  <c r="K19" i="74"/>
  <c r="L18" i="74" s="1"/>
  <c r="S12" i="74"/>
  <c r="U31" i="74"/>
  <c r="V30" i="74" s="1"/>
  <c r="AE22" i="74"/>
  <c r="Q29" i="74"/>
  <c r="R28" i="74" s="1"/>
  <c r="AC18" i="74"/>
  <c r="O25" i="74"/>
  <c r="P24" i="74" s="1"/>
  <c r="Y16" i="74"/>
  <c r="W33" i="74"/>
  <c r="X32" i="74" s="1"/>
  <c r="AG24" i="74"/>
  <c r="W35" i="74" s="1"/>
  <c r="X34" i="74" s="1"/>
  <c r="M23" i="74"/>
  <c r="N22" i="74" s="1"/>
  <c r="W14" i="74"/>
  <c r="M4" i="74" l="1"/>
  <c r="C13" i="74"/>
  <c r="D12" i="74" s="1"/>
  <c r="U8" i="74"/>
  <c r="G21" i="74"/>
  <c r="H20" i="74" s="1"/>
  <c r="K3" i="74"/>
  <c r="I19" i="74"/>
  <c r="J18" i="74" s="1"/>
  <c r="S10" i="74"/>
  <c r="M25" i="74"/>
  <c r="N24" i="74" s="1"/>
  <c r="Y14" i="74"/>
  <c r="O27" i="74"/>
  <c r="P26" i="74" s="1"/>
  <c r="AA16" i="74"/>
  <c r="Q31" i="74"/>
  <c r="R30" i="74" s="1"/>
  <c r="AE18" i="74"/>
  <c r="U33" i="74"/>
  <c r="V32" i="74" s="1"/>
  <c r="AG22" i="74"/>
  <c r="U35" i="74" s="1"/>
  <c r="V34" i="74" s="1"/>
  <c r="K21" i="74"/>
  <c r="L20" i="74" s="1"/>
  <c r="U12" i="74"/>
  <c r="S29" i="74"/>
  <c r="T28" i="74" s="1"/>
  <c r="AC20" i="74"/>
  <c r="W8" i="74" l="1"/>
  <c r="G23" i="74"/>
  <c r="H22" i="74" s="1"/>
  <c r="O4" i="74"/>
  <c r="C15" i="74"/>
  <c r="D14" i="74" s="1"/>
  <c r="M3" i="74"/>
  <c r="A13" i="74"/>
  <c r="B12" i="74" s="1"/>
  <c r="AE20" i="74"/>
  <c r="S31" i="74"/>
  <c r="T30" i="74" s="1"/>
  <c r="W12" i="74"/>
  <c r="K23" i="74"/>
  <c r="L22" i="74" s="1"/>
  <c r="AG18" i="74"/>
  <c r="Q35" i="74" s="1"/>
  <c r="R34" i="74" s="1"/>
  <c r="Q33" i="74"/>
  <c r="R32" i="74" s="1"/>
  <c r="AC16" i="74"/>
  <c r="O29" i="74"/>
  <c r="P28" i="74" s="1"/>
  <c r="AA14" i="74"/>
  <c r="M27" i="74"/>
  <c r="N26" i="74" s="1"/>
  <c r="I21" i="74"/>
  <c r="J20" i="74" s="1"/>
  <c r="U10" i="74"/>
  <c r="Q4" i="74" l="1"/>
  <c r="C17" i="74"/>
  <c r="D16" i="74" s="1"/>
  <c r="G25" i="74"/>
  <c r="H24" i="74" s="1"/>
  <c r="Y8" i="74"/>
  <c r="O3" i="74"/>
  <c r="A15" i="74"/>
  <c r="B14" i="74" s="1"/>
  <c r="M29" i="74"/>
  <c r="N28" i="74" s="1"/>
  <c r="AC14" i="74"/>
  <c r="O31" i="74"/>
  <c r="P30" i="74" s="1"/>
  <c r="AE16" i="74"/>
  <c r="K25" i="74"/>
  <c r="L24" i="74" s="1"/>
  <c r="Y12" i="74"/>
  <c r="S33" i="74"/>
  <c r="T32" i="74" s="1"/>
  <c r="AG20" i="74"/>
  <c r="S35" i="74" s="1"/>
  <c r="T34" i="74" s="1"/>
  <c r="I23" i="74"/>
  <c r="J22" i="74" s="1"/>
  <c r="W10" i="74"/>
  <c r="S4" i="74" l="1"/>
  <c r="C19" i="74"/>
  <c r="D18" i="74" s="1"/>
  <c r="G27" i="74"/>
  <c r="H26" i="74" s="1"/>
  <c r="AA8" i="74"/>
  <c r="Q3" i="74"/>
  <c r="A17" i="74"/>
  <c r="B16" i="74" s="1"/>
  <c r="Y10" i="74"/>
  <c r="I25" i="74"/>
  <c r="J24" i="74" s="1"/>
  <c r="K27" i="74"/>
  <c r="L26" i="74" s="1"/>
  <c r="AA12" i="74"/>
  <c r="O33" i="74"/>
  <c r="P32" i="74" s="1"/>
  <c r="AG16" i="74"/>
  <c r="O35" i="74" s="1"/>
  <c r="P34" i="74" s="1"/>
  <c r="M31" i="74"/>
  <c r="N30" i="74" s="1"/>
  <c r="AE14" i="74"/>
  <c r="U4" i="74" l="1"/>
  <c r="C21" i="74"/>
  <c r="D20" i="74" s="1"/>
  <c r="AC8" i="74"/>
  <c r="G29" i="74"/>
  <c r="H28" i="74" s="1"/>
  <c r="S3" i="74"/>
  <c r="A19" i="74"/>
  <c r="B18" i="74" s="1"/>
  <c r="I27" i="74"/>
  <c r="J26" i="74" s="1"/>
  <c r="AA10" i="74"/>
  <c r="M33" i="74"/>
  <c r="N32" i="74" s="1"/>
  <c r="AG14" i="74"/>
  <c r="M35" i="74" s="1"/>
  <c r="N34" i="74" s="1"/>
  <c r="K29" i="74"/>
  <c r="L28" i="74" s="1"/>
  <c r="AC12" i="74"/>
  <c r="G31" i="74" l="1"/>
  <c r="H30" i="74" s="1"/>
  <c r="AE8" i="74"/>
  <c r="W4" i="74"/>
  <c r="C23" i="74"/>
  <c r="D22" i="74" s="1"/>
  <c r="A21" i="74"/>
  <c r="B20" i="74" s="1"/>
  <c r="U3" i="74"/>
  <c r="AE12" i="74"/>
  <c r="K31" i="74"/>
  <c r="L30" i="74" s="1"/>
  <c r="I29" i="74"/>
  <c r="J28" i="74" s="1"/>
  <c r="AC10" i="74"/>
  <c r="Y4" i="74" l="1"/>
  <c r="C25" i="74"/>
  <c r="D24" i="74" s="1"/>
  <c r="AG8" i="74"/>
  <c r="G35" i="74" s="1"/>
  <c r="H34" i="74" s="1"/>
  <c r="G33" i="74"/>
  <c r="H32" i="74" s="1"/>
  <c r="A23" i="74"/>
  <c r="B22" i="74" s="1"/>
  <c r="W3" i="74"/>
  <c r="K33" i="74"/>
  <c r="L32" i="74" s="1"/>
  <c r="AG12" i="74"/>
  <c r="K35" i="74" s="1"/>
  <c r="L34" i="74" s="1"/>
  <c r="I31" i="74"/>
  <c r="J30" i="74" s="1"/>
  <c r="AE10" i="74"/>
  <c r="AA4" i="74" l="1"/>
  <c r="C27" i="74"/>
  <c r="D26" i="74" s="1"/>
  <c r="A25" i="74"/>
  <c r="B24" i="74" s="1"/>
  <c r="Y3" i="74"/>
  <c r="AG10" i="74"/>
  <c r="I35" i="74" s="1"/>
  <c r="J34" i="74" s="1"/>
  <c r="I33" i="74"/>
  <c r="J32" i="74" s="1"/>
  <c r="AC4" i="74" l="1"/>
  <c r="C29" i="74"/>
  <c r="D28" i="74" s="1"/>
  <c r="A27" i="74"/>
  <c r="B26" i="74" s="1"/>
  <c r="AA3" i="74"/>
  <c r="AE4" i="74" l="1"/>
  <c r="C31" i="74"/>
  <c r="D30" i="74" s="1"/>
  <c r="A29" i="74"/>
  <c r="B28" i="74" s="1"/>
  <c r="AC3" i="74"/>
  <c r="AG4" i="74" l="1"/>
  <c r="C35" i="74" s="1"/>
  <c r="D34" i="74" s="1"/>
  <c r="C33" i="74"/>
  <c r="D32" i="74" s="1"/>
  <c r="A31" i="74"/>
  <c r="B30" i="74" s="1"/>
  <c r="AE3" i="74"/>
  <c r="A33" i="74" l="1"/>
  <c r="B32" i="74" s="1"/>
  <c r="AG3" i="74"/>
  <c r="A35" i="74" s="1"/>
  <c r="B34" i="74" s="1"/>
  <c r="G23" i="85" l="1"/>
  <c r="G25" i="85"/>
  <c r="G27" i="85"/>
  <c r="M23" i="85" l="1"/>
  <c r="O23" i="85"/>
  <c r="T24" i="85"/>
  <c r="U23" i="85" s="1"/>
  <c r="K23" i="85"/>
  <c r="I23" i="85"/>
  <c r="R24" i="85"/>
  <c r="S23" i="85" s="1"/>
  <c r="P20" i="85"/>
  <c r="Q19" i="85" s="1"/>
  <c r="I25" i="85"/>
  <c r="V24" i="85"/>
  <c r="W23" i="85" s="1"/>
  <c r="O25" i="85"/>
  <c r="M25" i="85"/>
  <c r="K25" i="85"/>
  <c r="R26" i="85"/>
  <c r="S25" i="85" s="1"/>
  <c r="I27" i="85" l="1"/>
  <c r="G29" i="85"/>
  <c r="D24" i="85"/>
  <c r="C23" i="85"/>
  <c r="E23" i="85" s="1"/>
  <c r="D26" i="85"/>
  <c r="C25" i="85"/>
  <c r="E25" i="85" s="1"/>
  <c r="K29" i="85"/>
  <c r="AB4" i="85"/>
  <c r="M29" i="85"/>
  <c r="T28" i="85"/>
  <c r="U27" i="85" s="1"/>
  <c r="T26" i="85"/>
  <c r="U25" i="85" s="1"/>
  <c r="AD4" i="85" l="1"/>
  <c r="B28" i="85"/>
  <c r="K27" i="85"/>
  <c r="I29" i="85"/>
  <c r="V26" i="85"/>
  <c r="W25" i="85" s="1"/>
  <c r="O27" i="85"/>
  <c r="M27" i="85"/>
  <c r="B30" i="85" l="1"/>
  <c r="D28" i="85"/>
  <c r="C27" i="85"/>
  <c r="E27" i="85" s="1"/>
  <c r="D30" i="85" l="1"/>
  <c r="C29" i="85"/>
  <c r="E29" i="85" s="1"/>
</calcChain>
</file>

<file path=xl/sharedStrings.xml><?xml version="1.0" encoding="utf-8"?>
<sst xmlns="http://schemas.openxmlformats.org/spreadsheetml/2006/main" count="505" uniqueCount="319">
  <si>
    <t xml:space="preserve"> </t>
    <phoneticPr fontId="4" type="noConversion"/>
  </si>
  <si>
    <t>용진</t>
    <phoneticPr fontId="3" type="noConversion"/>
  </si>
  <si>
    <t>상운</t>
    <phoneticPr fontId="3" type="noConversion"/>
  </si>
  <si>
    <t>벽성대</t>
    <phoneticPr fontId="3" type="noConversion"/>
  </si>
  <si>
    <t>구만리</t>
    <phoneticPr fontId="3" type="noConversion"/>
  </si>
  <si>
    <t>봉강</t>
    <phoneticPr fontId="3" type="noConversion"/>
  </si>
  <si>
    <t>하이트</t>
    <phoneticPr fontId="3" type="noConversion"/>
  </si>
  <si>
    <t>학다리</t>
    <phoneticPr fontId="3" type="noConversion"/>
  </si>
  <si>
    <t>율소리</t>
    <phoneticPr fontId="3" type="noConversion"/>
  </si>
  <si>
    <t>요율</t>
    <phoneticPr fontId="3" type="noConversion"/>
  </si>
  <si>
    <t>기본요금</t>
    <phoneticPr fontId="3" type="noConversion"/>
  </si>
  <si>
    <t>전주
고당</t>
    <phoneticPr fontId="3" type="noConversion"/>
  </si>
  <si>
    <t>완주서</t>
    <phoneticPr fontId="3" type="noConversion"/>
  </si>
  <si>
    <t>완주중</t>
    <phoneticPr fontId="3" type="noConversion"/>
  </si>
  <si>
    <t>신중</t>
    <phoneticPr fontId="3" type="noConversion"/>
  </si>
  <si>
    <t>배올</t>
    <phoneticPr fontId="3" type="noConversion"/>
  </si>
  <si>
    <t>백제대</t>
    <phoneticPr fontId="3" type="noConversion"/>
  </si>
  <si>
    <t>비봉</t>
    <phoneticPr fontId="3" type="noConversion"/>
  </si>
  <si>
    <t>죽산</t>
    <phoneticPr fontId="3" type="noConversion"/>
  </si>
  <si>
    <t>탄광</t>
    <phoneticPr fontId="3" type="noConversion"/>
  </si>
  <si>
    <t>완주군청</t>
    <phoneticPr fontId="3" type="noConversion"/>
  </si>
  <si>
    <t>지암</t>
    <phoneticPr fontId="3" type="noConversion"/>
  </si>
  <si>
    <t>신봉리</t>
    <phoneticPr fontId="3" type="noConversion"/>
  </si>
  <si>
    <t>지동</t>
    <phoneticPr fontId="3" type="noConversion"/>
  </si>
  <si>
    <t>봉동</t>
    <phoneticPr fontId="3" type="noConversion"/>
  </si>
  <si>
    <t>화정</t>
    <phoneticPr fontId="3" type="noConversion"/>
  </si>
  <si>
    <t>양화교회</t>
    <phoneticPr fontId="3" type="noConversion"/>
  </si>
  <si>
    <t>저수지</t>
    <phoneticPr fontId="3" type="noConversion"/>
  </si>
  <si>
    <t>전주
덕산</t>
    <phoneticPr fontId="3" type="noConversion"/>
  </si>
  <si>
    <t>농원</t>
    <phoneticPr fontId="3" type="noConversion"/>
  </si>
  <si>
    <t>석전리</t>
    <phoneticPr fontId="3" type="noConversion"/>
  </si>
  <si>
    <t>상탁</t>
    <phoneticPr fontId="3" type="noConversion"/>
  </si>
  <si>
    <t>구미리</t>
    <phoneticPr fontId="3" type="noConversion"/>
  </si>
  <si>
    <t>양야리</t>
    <phoneticPr fontId="3" type="noConversion"/>
  </si>
  <si>
    <t>새금동</t>
    <phoneticPr fontId="3" type="noConversion"/>
  </si>
  <si>
    <t>이서</t>
    <phoneticPr fontId="3" type="noConversion"/>
  </si>
  <si>
    <t>애통리</t>
    <phoneticPr fontId="3" type="noConversion"/>
  </si>
  <si>
    <t>유각</t>
    <phoneticPr fontId="3" type="noConversion"/>
  </si>
  <si>
    <t>하운교</t>
    <phoneticPr fontId="3" type="noConversion"/>
  </si>
  <si>
    <t>금산사</t>
    <phoneticPr fontId="3" type="noConversion"/>
  </si>
  <si>
    <t>완주군청- 봉동- 양야리</t>
    <phoneticPr fontId="4" type="noConversion"/>
  </si>
  <si>
    <t>전주
마동</t>
    <phoneticPr fontId="3" type="noConversion"/>
  </si>
  <si>
    <t>전주
상림동</t>
    <phoneticPr fontId="3" type="noConversion"/>
  </si>
  <si>
    <t>돌꼭지
후농</t>
    <phoneticPr fontId="3" type="noConversion"/>
  </si>
  <si>
    <t>모고지
은교</t>
    <phoneticPr fontId="3" type="noConversion"/>
  </si>
  <si>
    <t>청완초교</t>
    <phoneticPr fontId="3" type="noConversion"/>
  </si>
  <si>
    <t>봉동농협</t>
    <phoneticPr fontId="3" type="noConversion"/>
  </si>
  <si>
    <t xml:space="preserve"> </t>
    <phoneticPr fontId="16" type="noConversion"/>
  </si>
  <si>
    <t>승강장명</t>
    <phoneticPr fontId="3" type="noConversion"/>
  </si>
  <si>
    <t xml:space="preserve">
추가요금</t>
    <phoneticPr fontId="3" type="noConversion"/>
  </si>
  <si>
    <t>하이트</t>
    <phoneticPr fontId="3" type="noConversion"/>
  </si>
  <si>
    <t>완주고</t>
    <phoneticPr fontId="3" type="noConversion"/>
  </si>
  <si>
    <t>봉상</t>
    <phoneticPr fontId="3" type="noConversion"/>
  </si>
  <si>
    <t>용동</t>
    <phoneticPr fontId="3" type="noConversion"/>
  </si>
  <si>
    <t>문창</t>
    <phoneticPr fontId="3" type="noConversion"/>
  </si>
  <si>
    <t>불노리</t>
    <phoneticPr fontId="3" type="noConversion"/>
  </si>
  <si>
    <t>훈련장
부교</t>
    <phoneticPr fontId="3" type="noConversion"/>
  </si>
  <si>
    <t>모산</t>
    <phoneticPr fontId="3" type="noConversion"/>
  </si>
  <si>
    <t>도리실</t>
    <phoneticPr fontId="3" type="noConversion"/>
  </si>
  <si>
    <t>예촌
마교</t>
    <phoneticPr fontId="3" type="noConversion"/>
  </si>
  <si>
    <t>용지</t>
    <phoneticPr fontId="3" type="noConversion"/>
  </si>
  <si>
    <t>전주
독배</t>
    <phoneticPr fontId="3" type="noConversion"/>
  </si>
  <si>
    <t>청도리</t>
    <phoneticPr fontId="3" type="noConversion"/>
  </si>
  <si>
    <t>전주- 독배-금산사(노선번호 : 79번)</t>
    <phoneticPr fontId="4" type="noConversion"/>
  </si>
  <si>
    <t xml:space="preserve">전주- 금구- 원평(노선번호 : 684. 685. 644번) </t>
    <phoneticPr fontId="4" type="noConversion"/>
  </si>
  <si>
    <t>마산</t>
    <phoneticPr fontId="3" type="noConversion"/>
  </si>
  <si>
    <t>전주- 상관-관촌(노선번호 : 752번)</t>
    <phoneticPr fontId="4" type="noConversion"/>
  </si>
  <si>
    <t>전주
원석구</t>
    <phoneticPr fontId="3" type="noConversion"/>
  </si>
  <si>
    <t>전주- 동적골-구이-운암교-가는정-장작골(노선번호 : 974번)</t>
    <phoneticPr fontId="4" type="noConversion"/>
  </si>
  <si>
    <t>완주군청</t>
    <phoneticPr fontId="3" type="noConversion"/>
  </si>
  <si>
    <t>전주- 삼례시장-우석대-쌍정(노선번호 : 375번)</t>
    <phoneticPr fontId="4" type="noConversion"/>
  </si>
  <si>
    <t>페이지</t>
    <phoneticPr fontId="16" type="noConversion"/>
  </si>
  <si>
    <t>노선번호</t>
    <phoneticPr fontId="3" type="noConversion"/>
  </si>
  <si>
    <t>구   간</t>
    <phoneticPr fontId="16" type="noConversion"/>
  </si>
  <si>
    <t>644.684.685</t>
    <phoneticPr fontId="3" type="noConversion"/>
  </si>
  <si>
    <t>전주-금구-원평</t>
    <phoneticPr fontId="16" type="noConversion"/>
  </si>
  <si>
    <t>전주-상관-관촌</t>
    <phoneticPr fontId="16" type="noConversion"/>
  </si>
  <si>
    <t>전주-광곡-상운암</t>
    <phoneticPr fontId="16" type="noConversion"/>
  </si>
  <si>
    <t>전주-동적골-구이-운암교-하운암-가는정-장작골</t>
    <phoneticPr fontId="16" type="noConversion"/>
  </si>
  <si>
    <t>전주-삼례시장-쌍정</t>
    <phoneticPr fontId="16" type="noConversion"/>
  </si>
  <si>
    <t>전주-이서-애통리-상리</t>
    <phoneticPr fontId="16" type="noConversion"/>
  </si>
  <si>
    <t>전주-이서-애통리-구암</t>
    <phoneticPr fontId="16" type="noConversion"/>
  </si>
  <si>
    <t>전주-이서-애통리-원마다리</t>
    <phoneticPr fontId="16" type="noConversion"/>
  </si>
  <si>
    <t>전주-이서-애통리-모산-용지</t>
    <phoneticPr fontId="16" type="noConversion"/>
  </si>
  <si>
    <t>전주-독배-금산사</t>
    <phoneticPr fontId="16" type="noConversion"/>
  </si>
  <si>
    <t>전주-성덕-춘강</t>
    <phoneticPr fontId="16" type="noConversion"/>
  </si>
  <si>
    <t>전주-백구-용지</t>
    <phoneticPr fontId="16" type="noConversion"/>
  </si>
  <si>
    <t>새금동</t>
  </si>
  <si>
    <t>이서</t>
  </si>
  <si>
    <t>애통리</t>
  </si>
  <si>
    <t>불노리</t>
  </si>
  <si>
    <t>상리</t>
  </si>
  <si>
    <t>신암</t>
  </si>
  <si>
    <t>마다리</t>
  </si>
  <si>
    <t>원마다리</t>
  </si>
  <si>
    <t>모산</t>
  </si>
  <si>
    <t>도리실</t>
  </si>
  <si>
    <t>용지</t>
  </si>
  <si>
    <t>마산</t>
  </si>
  <si>
    <t>대문안</t>
  </si>
  <si>
    <t>금천</t>
  </si>
  <si>
    <t>어전</t>
  </si>
  <si>
    <t>금구</t>
  </si>
  <si>
    <t>하천</t>
  </si>
  <si>
    <t>용산</t>
  </si>
  <si>
    <t>봉은</t>
  </si>
  <si>
    <t>낙수동</t>
  </si>
  <si>
    <t>원평</t>
  </si>
  <si>
    <t>월암</t>
  </si>
  <si>
    <t>상관면사무소</t>
  </si>
  <si>
    <t>신흥</t>
  </si>
  <si>
    <t>백암</t>
  </si>
  <si>
    <t>원죽림</t>
  </si>
  <si>
    <t>학동</t>
  </si>
  <si>
    <t>남관</t>
  </si>
  <si>
    <t>용암</t>
  </si>
  <si>
    <t>원용암</t>
  </si>
  <si>
    <t>산정</t>
  </si>
  <si>
    <t>슬치</t>
  </si>
  <si>
    <t>용정</t>
  </si>
  <si>
    <t>관촌</t>
  </si>
  <si>
    <t>동적골</t>
  </si>
  <si>
    <t>두현</t>
  </si>
  <si>
    <t>면사무소</t>
  </si>
  <si>
    <t>구이초교</t>
  </si>
  <si>
    <t>수성사</t>
  </si>
  <si>
    <t>마을</t>
  </si>
  <si>
    <t>동성</t>
  </si>
  <si>
    <t>교동</t>
  </si>
  <si>
    <t>대덕</t>
  </si>
  <si>
    <t>소모</t>
  </si>
  <si>
    <t>정자리</t>
  </si>
  <si>
    <t>상용</t>
  </si>
  <si>
    <t>막은댐</t>
  </si>
  <si>
    <t>마암</t>
  </si>
  <si>
    <t>운암교</t>
  </si>
  <si>
    <t>여우치</t>
  </si>
  <si>
    <t>하운암</t>
  </si>
  <si>
    <t>가는정</t>
  </si>
  <si>
    <t>기본요금구간</t>
    <phoneticPr fontId="3" type="noConversion"/>
  </si>
  <si>
    <t>구  간  요  금</t>
    <phoneticPr fontId="3" type="noConversion"/>
  </si>
  <si>
    <t>요율</t>
  </si>
  <si>
    <t>기본요금</t>
  </si>
  <si>
    <t>중고생</t>
  </si>
  <si>
    <t>기본요금거리</t>
  </si>
  <si>
    <t>기본요금(일반)</t>
    <phoneticPr fontId="3" type="noConversion"/>
  </si>
  <si>
    <t>기본요금(중고생)</t>
    <phoneticPr fontId="3" type="noConversion"/>
  </si>
  <si>
    <t>새금동</t>
    <phoneticPr fontId="3" type="noConversion"/>
  </si>
  <si>
    <t>돌꼭지
후농</t>
    <phoneticPr fontId="3" type="noConversion"/>
  </si>
  <si>
    <t>이서</t>
    <phoneticPr fontId="3" type="noConversion"/>
  </si>
  <si>
    <t>모고지
은교</t>
    <phoneticPr fontId="3" type="noConversion"/>
  </si>
  <si>
    <t>애통리</t>
    <phoneticPr fontId="3" type="noConversion"/>
  </si>
  <si>
    <t>불노리</t>
    <phoneticPr fontId="3" type="noConversion"/>
  </si>
  <si>
    <t>상리</t>
    <phoneticPr fontId="3" type="noConversion"/>
  </si>
  <si>
    <t>애통리</t>
    <phoneticPr fontId="3" type="noConversion"/>
  </si>
  <si>
    <t>송삼마을
(산정리입구)</t>
    <phoneticPr fontId="3" type="noConversion"/>
  </si>
  <si>
    <t>자홍마을
(행화촌)</t>
    <phoneticPr fontId="3" type="noConversion"/>
  </si>
  <si>
    <t>신암</t>
    <phoneticPr fontId="3" type="noConversion"/>
  </si>
  <si>
    <t>비룡
신흥</t>
    <phoneticPr fontId="3" type="noConversion"/>
  </si>
  <si>
    <t>마다리</t>
    <phoneticPr fontId="3" type="noConversion"/>
  </si>
  <si>
    <t>원마다리</t>
    <phoneticPr fontId="3" type="noConversion"/>
  </si>
  <si>
    <t>훈련장
부교</t>
    <phoneticPr fontId="3" type="noConversion"/>
  </si>
  <si>
    <t>예촌
마교</t>
    <phoneticPr fontId="3" type="noConversion"/>
  </si>
  <si>
    <t>봉동주공</t>
    <phoneticPr fontId="3" type="noConversion"/>
  </si>
  <si>
    <t>어우리</t>
    <phoneticPr fontId="3" type="noConversion"/>
  </si>
  <si>
    <t>탄광</t>
    <phoneticPr fontId="3" type="noConversion"/>
  </si>
  <si>
    <t>대문안</t>
    <phoneticPr fontId="3" type="noConversion"/>
  </si>
  <si>
    <t>금천</t>
    <phoneticPr fontId="3" type="noConversion"/>
  </si>
  <si>
    <t>삼바실
양석동</t>
    <phoneticPr fontId="3" type="noConversion"/>
  </si>
  <si>
    <t>대율
오봉리</t>
    <phoneticPr fontId="3" type="noConversion"/>
  </si>
  <si>
    <t>어전</t>
    <phoneticPr fontId="3" type="noConversion"/>
  </si>
  <si>
    <t>금구</t>
    <phoneticPr fontId="3" type="noConversion"/>
  </si>
  <si>
    <t>하천</t>
    <phoneticPr fontId="3" type="noConversion"/>
  </si>
  <si>
    <t>용정
신성리</t>
    <phoneticPr fontId="3" type="noConversion"/>
  </si>
  <si>
    <t>용산</t>
    <phoneticPr fontId="3" type="noConversion"/>
  </si>
  <si>
    <t>봉은</t>
    <phoneticPr fontId="3" type="noConversion"/>
  </si>
  <si>
    <t>낙수동</t>
    <phoneticPr fontId="3" type="noConversion"/>
  </si>
  <si>
    <t>원평</t>
    <phoneticPr fontId="3" type="noConversion"/>
  </si>
  <si>
    <t>온천
신촌</t>
    <phoneticPr fontId="3" type="noConversion"/>
  </si>
  <si>
    <t>학동</t>
    <phoneticPr fontId="3" type="noConversion"/>
  </si>
  <si>
    <t>남관</t>
    <phoneticPr fontId="3" type="noConversion"/>
  </si>
  <si>
    <t>용암</t>
    <phoneticPr fontId="3" type="noConversion"/>
  </si>
  <si>
    <t>원용암</t>
    <phoneticPr fontId="3" type="noConversion"/>
  </si>
  <si>
    <t>산정</t>
    <phoneticPr fontId="3" type="noConversion"/>
  </si>
  <si>
    <t>슬치</t>
    <phoneticPr fontId="3" type="noConversion"/>
  </si>
  <si>
    <t>용정</t>
    <phoneticPr fontId="3" type="noConversion"/>
  </si>
  <si>
    <t>관촌</t>
    <phoneticPr fontId="3" type="noConversion"/>
  </si>
  <si>
    <t>월암</t>
    <phoneticPr fontId="3" type="noConversion"/>
  </si>
  <si>
    <t>상관면사무소</t>
    <phoneticPr fontId="3" type="noConversion"/>
  </si>
  <si>
    <t>신흥</t>
    <phoneticPr fontId="3" type="noConversion"/>
  </si>
  <si>
    <t>백암</t>
    <phoneticPr fontId="3" type="noConversion"/>
  </si>
  <si>
    <t>원죽림</t>
    <phoneticPr fontId="3" type="noConversion"/>
  </si>
  <si>
    <t>온천
신촌</t>
    <phoneticPr fontId="3" type="noConversion"/>
  </si>
  <si>
    <t>승강장명</t>
    <phoneticPr fontId="3" type="noConversion"/>
  </si>
  <si>
    <t xml:space="preserve">
추가요금</t>
    <phoneticPr fontId="3" type="noConversion"/>
  </si>
  <si>
    <t>동적골</t>
    <phoneticPr fontId="3" type="noConversion"/>
  </si>
  <si>
    <t>전주
원석구</t>
    <phoneticPr fontId="3" type="noConversion"/>
  </si>
  <si>
    <t>전주
화전</t>
    <phoneticPr fontId="3" type="noConversion"/>
  </si>
  <si>
    <t>비비정</t>
    <phoneticPr fontId="3" type="noConversion"/>
  </si>
  <si>
    <t>삼례시장
삼례터미널</t>
    <phoneticPr fontId="3" type="noConversion"/>
  </si>
  <si>
    <t>우석대</t>
    <phoneticPr fontId="3" type="noConversion"/>
  </si>
  <si>
    <t>쌍정</t>
    <phoneticPr fontId="3" type="noConversion"/>
  </si>
  <si>
    <t>변 경 후</t>
    <phoneticPr fontId="3" type="noConversion"/>
  </si>
  <si>
    <t>애통리</t>
    <phoneticPr fontId="3" type="noConversion"/>
  </si>
  <si>
    <t>신흥리</t>
    <phoneticPr fontId="3" type="noConversion"/>
  </si>
  <si>
    <t>서둔</t>
  </si>
  <si>
    <t>서둔</t>
    <phoneticPr fontId="3" type="noConversion"/>
  </si>
  <si>
    <t>동둔</t>
    <phoneticPr fontId="3" type="noConversion"/>
  </si>
  <si>
    <t>구암</t>
    <phoneticPr fontId="3" type="noConversion"/>
  </si>
  <si>
    <t>`</t>
    <phoneticPr fontId="3" type="noConversion"/>
  </si>
  <si>
    <t>전주
도도리</t>
    <phoneticPr fontId="3" type="noConversion"/>
  </si>
  <si>
    <t>득룡교</t>
    <phoneticPr fontId="3" type="noConversion"/>
  </si>
  <si>
    <t>난산</t>
    <phoneticPr fontId="3" type="noConversion"/>
  </si>
  <si>
    <t>청산</t>
    <phoneticPr fontId="3" type="noConversion"/>
  </si>
  <si>
    <t>영천</t>
    <phoneticPr fontId="3" type="noConversion"/>
  </si>
  <si>
    <t>춘강</t>
    <phoneticPr fontId="3" type="noConversion"/>
  </si>
  <si>
    <t>율소리</t>
    <phoneticPr fontId="3" type="noConversion"/>
  </si>
  <si>
    <t>신기</t>
    <phoneticPr fontId="3" type="noConversion"/>
  </si>
  <si>
    <t>봉상</t>
    <phoneticPr fontId="3" type="noConversion"/>
  </si>
  <si>
    <t>죽산</t>
    <phoneticPr fontId="3" type="noConversion"/>
  </si>
  <si>
    <t>죽산</t>
    <phoneticPr fontId="3" type="noConversion"/>
  </si>
  <si>
    <t>용동</t>
    <phoneticPr fontId="3" type="noConversion"/>
  </si>
  <si>
    <t>용동</t>
    <phoneticPr fontId="3" type="noConversion"/>
  </si>
  <si>
    <t>탄광</t>
    <phoneticPr fontId="3" type="noConversion"/>
  </si>
  <si>
    <t>문창</t>
    <phoneticPr fontId="3" type="noConversion"/>
  </si>
  <si>
    <t>비봉</t>
    <phoneticPr fontId="3" type="noConversion"/>
  </si>
  <si>
    <t>백제대</t>
    <phoneticPr fontId="3" type="noConversion"/>
  </si>
  <si>
    <t>백제대</t>
    <phoneticPr fontId="3" type="noConversion"/>
  </si>
  <si>
    <t>전주도도리</t>
    <phoneticPr fontId="3" type="noConversion"/>
  </si>
  <si>
    <t>난산삼거리</t>
    <phoneticPr fontId="3" type="noConversion"/>
  </si>
  <si>
    <t>학동.전북농식품
인력개발원</t>
    <phoneticPr fontId="3" type="noConversion"/>
  </si>
  <si>
    <t>공술마을</t>
    <phoneticPr fontId="3" type="noConversion"/>
  </si>
  <si>
    <t>석담</t>
    <phoneticPr fontId="3" type="noConversion"/>
  </si>
  <si>
    <t>백구</t>
    <phoneticPr fontId="3" type="noConversion"/>
  </si>
  <si>
    <t>부용</t>
    <phoneticPr fontId="3" type="noConversion"/>
  </si>
  <si>
    <t>용지</t>
    <phoneticPr fontId="3" type="noConversion"/>
  </si>
  <si>
    <t>비봉</t>
    <phoneticPr fontId="3" type="noConversion"/>
  </si>
  <si>
    <t>기본요금 및 환승지역
(전주시. 완주군 지역)</t>
    <phoneticPr fontId="3" type="noConversion"/>
  </si>
  <si>
    <t>요금</t>
    <phoneticPr fontId="3" type="noConversion"/>
  </si>
  <si>
    <t>요  금</t>
    <phoneticPr fontId="3" type="noConversion"/>
  </si>
  <si>
    <t>기본요금 및 환승지역
(전주시. 완주군 지역)</t>
    <phoneticPr fontId="3" type="noConversion"/>
  </si>
  <si>
    <t>구간요금적용지역
(김제지역)</t>
    <phoneticPr fontId="3" type="noConversion"/>
  </si>
  <si>
    <r>
      <t xml:space="preserve">송삼마을
</t>
    </r>
    <r>
      <rPr>
        <b/>
        <sz val="12"/>
        <color theme="0"/>
        <rFont val="HY견고딕"/>
        <family val="1"/>
        <charset val="129"/>
      </rPr>
      <t>(산정리입구)</t>
    </r>
    <phoneticPr fontId="3" type="noConversion"/>
  </si>
  <si>
    <t>요금</t>
    <phoneticPr fontId="3" type="noConversion"/>
  </si>
  <si>
    <t>기본요금 및 환승지역
(전주시. 완주군 지역)</t>
    <phoneticPr fontId="3" type="noConversion"/>
  </si>
  <si>
    <t>요금</t>
    <phoneticPr fontId="3" type="noConversion"/>
  </si>
  <si>
    <t>구간요금적용지역
(김제지역)</t>
    <phoneticPr fontId="3" type="noConversion"/>
  </si>
  <si>
    <t>구간요금적용지역
(김제지역)</t>
    <phoneticPr fontId="3" type="noConversion"/>
  </si>
  <si>
    <t>요금</t>
    <phoneticPr fontId="3" type="noConversion"/>
  </si>
  <si>
    <t>구간요금적용지역
(임실지역)</t>
    <phoneticPr fontId="3" type="noConversion"/>
  </si>
  <si>
    <t>구간요금적용지역
(익산지역)</t>
    <phoneticPr fontId="3" type="noConversion"/>
  </si>
  <si>
    <t>칠암</t>
    <phoneticPr fontId="3" type="noConversion"/>
  </si>
  <si>
    <t>태실
태봉</t>
    <phoneticPr fontId="3" type="noConversion"/>
  </si>
  <si>
    <t>학산</t>
    <phoneticPr fontId="3" type="noConversion"/>
  </si>
  <si>
    <t>신흥</t>
    <phoneticPr fontId="3" type="noConversion"/>
  </si>
  <si>
    <t>신덕</t>
    <phoneticPr fontId="3" type="noConversion"/>
  </si>
  <si>
    <t>상운암</t>
    <phoneticPr fontId="3" type="noConversion"/>
  </si>
  <si>
    <t>광곡교
(불재고개까지)</t>
    <phoneticPr fontId="3" type="noConversion"/>
  </si>
  <si>
    <t>기본요금 및 환승지역
(전주시. 완주군 지역)</t>
    <phoneticPr fontId="3" type="noConversion"/>
  </si>
  <si>
    <t>구간요금적용지역
(임실지역)</t>
    <phoneticPr fontId="3" type="noConversion"/>
  </si>
  <si>
    <t>전주- 광곡 - 상운암(노선번호 : 947번)</t>
    <phoneticPr fontId="4" type="noConversion"/>
  </si>
  <si>
    <t>광곡교</t>
    <phoneticPr fontId="3" type="noConversion"/>
  </si>
  <si>
    <t>불재</t>
    <phoneticPr fontId="3" type="noConversion"/>
  </si>
  <si>
    <t>사기</t>
    <phoneticPr fontId="3" type="noConversion"/>
  </si>
  <si>
    <t>외량</t>
    <phoneticPr fontId="3" type="noConversion"/>
  </si>
  <si>
    <t>사기</t>
    <phoneticPr fontId="3" type="noConversion"/>
  </si>
  <si>
    <t>신흥리</t>
    <phoneticPr fontId="3" type="noConversion"/>
  </si>
  <si>
    <t>전주- 이서-애통리-상리(노선번호 : 27번)</t>
    <phoneticPr fontId="4" type="noConversion"/>
  </si>
  <si>
    <t>전주- 이서-애통리-구암(노선번호 : 24번)</t>
    <phoneticPr fontId="4" type="noConversion"/>
  </si>
  <si>
    <t>전주- 이서-애통리-마다리(원마다리)(노선번호 : 20번)</t>
    <phoneticPr fontId="4" type="noConversion"/>
  </si>
  <si>
    <t>전주- 이서-애통리-모산-(용지)(노선번호 : 21번)</t>
    <phoneticPr fontId="4" type="noConversion"/>
  </si>
  <si>
    <t>신기
염암</t>
    <phoneticPr fontId="3" type="noConversion"/>
  </si>
  <si>
    <t>노점
(초당골)</t>
    <phoneticPr fontId="3" type="noConversion"/>
  </si>
  <si>
    <t>마암초교</t>
    <phoneticPr fontId="3" type="noConversion"/>
  </si>
  <si>
    <t>상용</t>
    <phoneticPr fontId="3" type="noConversion"/>
  </si>
  <si>
    <t>정자리</t>
    <phoneticPr fontId="3" type="noConversion"/>
  </si>
  <si>
    <t>소모</t>
    <phoneticPr fontId="3" type="noConversion"/>
  </si>
  <si>
    <t>대덕</t>
    <phoneticPr fontId="3" type="noConversion"/>
  </si>
  <si>
    <t>신기
염암</t>
    <phoneticPr fontId="3" type="noConversion"/>
  </si>
  <si>
    <t>교동</t>
    <phoneticPr fontId="3" type="noConversion"/>
  </si>
  <si>
    <t>동성</t>
    <phoneticPr fontId="3" type="noConversion"/>
  </si>
  <si>
    <t>마을</t>
    <phoneticPr fontId="3" type="noConversion"/>
  </si>
  <si>
    <t>수성사</t>
    <phoneticPr fontId="3" type="noConversion"/>
  </si>
  <si>
    <t>구이초교</t>
    <phoneticPr fontId="3" type="noConversion"/>
  </si>
  <si>
    <t>면사무소</t>
    <phoneticPr fontId="3" type="noConversion"/>
  </si>
  <si>
    <t>두현</t>
    <phoneticPr fontId="3" type="noConversion"/>
  </si>
  <si>
    <t>동적골</t>
    <phoneticPr fontId="3" type="noConversion"/>
  </si>
  <si>
    <t>장작골</t>
    <phoneticPr fontId="3" type="noConversion"/>
  </si>
  <si>
    <t>가는정</t>
    <phoneticPr fontId="3" type="noConversion"/>
  </si>
  <si>
    <t>하운암</t>
    <phoneticPr fontId="3" type="noConversion"/>
  </si>
  <si>
    <t>여우치</t>
    <phoneticPr fontId="3" type="noConversion"/>
  </si>
  <si>
    <t>마암초교</t>
    <phoneticPr fontId="3" type="noConversion"/>
  </si>
  <si>
    <t>운암교</t>
    <phoneticPr fontId="3" type="noConversion"/>
  </si>
  <si>
    <t>마암</t>
    <phoneticPr fontId="3" type="noConversion"/>
  </si>
  <si>
    <t>막은댐</t>
    <phoneticPr fontId="3" type="noConversion"/>
  </si>
  <si>
    <t>노점
(초당골)</t>
    <phoneticPr fontId="3" type="noConversion"/>
  </si>
  <si>
    <t>구간요금적용지역
(진안지역)</t>
    <phoneticPr fontId="3" type="noConversion"/>
  </si>
  <si>
    <t>전주- 소양-장승리(노선번호 : 872번)</t>
    <phoneticPr fontId="4" type="noConversion"/>
  </si>
  <si>
    <t>웃삼거리</t>
    <phoneticPr fontId="3" type="noConversion"/>
  </si>
  <si>
    <t>원당리</t>
    <phoneticPr fontId="3" type="noConversion"/>
  </si>
  <si>
    <t>황운교</t>
    <phoneticPr fontId="3" type="noConversion"/>
  </si>
  <si>
    <t>소양</t>
    <phoneticPr fontId="3" type="noConversion"/>
  </si>
  <si>
    <t>용연</t>
    <phoneticPr fontId="3" type="noConversion"/>
  </si>
  <si>
    <t>마수</t>
    <phoneticPr fontId="3" type="noConversion"/>
  </si>
  <si>
    <t>왕정</t>
    <phoneticPr fontId="3" type="noConversion"/>
  </si>
  <si>
    <t>신왕</t>
    <phoneticPr fontId="3" type="noConversion"/>
  </si>
  <si>
    <t>해월</t>
    <phoneticPr fontId="3" type="noConversion"/>
  </si>
  <si>
    <t>화심</t>
    <phoneticPr fontId="3" type="noConversion"/>
  </si>
  <si>
    <t>모래재</t>
    <phoneticPr fontId="3" type="noConversion"/>
  </si>
  <si>
    <t>석천</t>
    <phoneticPr fontId="3" type="noConversion"/>
  </si>
  <si>
    <t>신덕입구</t>
    <phoneticPr fontId="3" type="noConversion"/>
  </si>
  <si>
    <t>원세봉</t>
    <phoneticPr fontId="3" type="noConversion"/>
  </si>
  <si>
    <t>승각</t>
    <phoneticPr fontId="3" type="noConversion"/>
  </si>
  <si>
    <t>장승리</t>
    <phoneticPr fontId="3" type="noConversion"/>
  </si>
  <si>
    <t>온천
신원리</t>
    <phoneticPr fontId="3" type="noConversion"/>
  </si>
  <si>
    <t>전주
아랫삼거리</t>
    <phoneticPr fontId="3" type="noConversion"/>
  </si>
  <si>
    <t>전주- 성덕- 춘강(노선번호 : 410번)</t>
    <phoneticPr fontId="4" type="noConversion"/>
  </si>
  <si>
    <t>전주-성덕- 백구-(용지)(노선번호 : 430번)</t>
    <phoneticPr fontId="4" type="noConversion"/>
  </si>
  <si>
    <t>전주-소양-장승리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</si>
</sst>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0.0_ "/>
    <numFmt numFmtId="177" formatCode="0.0_);\(0.0\)"/>
    <numFmt numFmtId="178" formatCode="?&quot;km&quot;"/>
    <numFmt numFmtId="179" formatCode="?.00&quot;원/km&quot;"/>
    <numFmt numFmtId="180" formatCode="?&quot;원&quot;"/>
    <numFmt numFmtId="181" formatCode="0_ "/>
  </numFmts>
  <fonts count="4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4"/>
      <name val="휴먼옛체"/>
      <family val="1"/>
      <charset val="129"/>
    </font>
    <font>
      <sz val="14"/>
      <color theme="1"/>
      <name val="휴먼옛체"/>
      <family val="1"/>
      <charset val="129"/>
    </font>
    <font>
      <sz val="14"/>
      <color theme="0"/>
      <name val="휴먼옛체"/>
      <family val="1"/>
      <charset val="129"/>
    </font>
    <font>
      <sz val="36"/>
      <name val="HY수평선B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0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휴먼옛체"/>
      <family val="1"/>
      <charset val="129"/>
    </font>
    <font>
      <sz val="16"/>
      <name val="휴먼옛체"/>
      <family val="1"/>
      <charset val="129"/>
    </font>
    <font>
      <sz val="26"/>
      <name val="HY수평선B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sz val="14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3"/>
      <color theme="1"/>
      <name val="HY견고딕"/>
      <family val="1"/>
      <charset val="129"/>
    </font>
    <font>
      <sz val="14"/>
      <name val="HY견고딕"/>
      <family val="1"/>
      <charset val="129"/>
    </font>
    <font>
      <sz val="14"/>
      <color theme="0"/>
      <name val="HY견고딕"/>
      <family val="1"/>
      <charset val="129"/>
    </font>
    <font>
      <sz val="13"/>
      <name val="HY견고딕"/>
      <family val="1"/>
      <charset val="129"/>
    </font>
    <font>
      <sz val="13"/>
      <color theme="0"/>
      <name val="HY견고딕"/>
      <family val="1"/>
      <charset val="129"/>
    </font>
    <font>
      <sz val="13"/>
      <color theme="1"/>
      <name val="HY견고딕"/>
      <family val="1"/>
      <charset val="129"/>
    </font>
    <font>
      <b/>
      <sz val="13"/>
      <name val="HY견고딕"/>
      <family val="1"/>
      <charset val="129"/>
    </font>
    <font>
      <b/>
      <sz val="13"/>
      <color theme="0"/>
      <name val="HY견고딕"/>
      <family val="1"/>
      <charset val="129"/>
    </font>
    <font>
      <b/>
      <sz val="12"/>
      <color theme="0"/>
      <name val="HY견고딕"/>
      <family val="1"/>
      <charset val="129"/>
    </font>
    <font>
      <sz val="22"/>
      <color theme="1"/>
      <name val="HY견고딕"/>
      <family val="1"/>
      <charset val="129"/>
    </font>
    <font>
      <sz val="22"/>
      <color theme="1"/>
      <name val="굴림"/>
      <family val="3"/>
      <charset val="129"/>
    </font>
    <font>
      <b/>
      <sz val="26"/>
      <name val="HY견고딕"/>
      <family val="1"/>
      <charset val="129"/>
    </font>
    <font>
      <b/>
      <sz val="11"/>
      <name val="HY견고딕"/>
      <family val="1"/>
      <charset val="129"/>
    </font>
    <font>
      <sz val="11"/>
      <color theme="0"/>
      <name val="맑은 고딕"/>
      <family val="2"/>
      <charset val="129"/>
      <scheme val="minor"/>
    </font>
    <font>
      <b/>
      <sz val="14"/>
      <color theme="0"/>
      <name val="HY견고딕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Down="1">
      <left/>
      <right/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5" fillId="0" borderId="13" xfId="0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41" fontId="7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41" fontId="9" fillId="0" borderId="5" xfId="1" applyFont="1" applyFill="1" applyBorder="1" applyAlignment="1">
      <alignment vertical="center" shrinkToFit="1"/>
    </xf>
    <xf numFmtId="41" fontId="9" fillId="0" borderId="5" xfId="1" applyFont="1" applyBorder="1" applyAlignment="1">
      <alignment vertical="center" shrinkToFit="1"/>
    </xf>
    <xf numFmtId="0" fontId="9" fillId="0" borderId="0" xfId="0" applyFont="1" applyAlignment="1">
      <alignment vertical="center" shrinkToFit="1"/>
    </xf>
    <xf numFmtId="41" fontId="9" fillId="0" borderId="7" xfId="1" applyFont="1" applyBorder="1" applyAlignment="1">
      <alignment vertical="center" shrinkToFit="1"/>
    </xf>
    <xf numFmtId="177" fontId="9" fillId="0" borderId="4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41" fontId="9" fillId="0" borderId="7" xfId="1" applyFont="1" applyFill="1" applyBorder="1" applyAlignment="1">
      <alignment vertical="center" shrinkToFit="1"/>
    </xf>
    <xf numFmtId="0" fontId="9" fillId="0" borderId="0" xfId="0" applyFont="1" applyBorder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 applyAlignment="1">
      <alignment horizontal="center" vertical="center" shrinkToFit="1"/>
    </xf>
    <xf numFmtId="41" fontId="10" fillId="0" borderId="0" xfId="0" applyNumberFormat="1" applyFont="1" applyAlignment="1">
      <alignment horizontal="center" vertical="center" shrinkToFit="1"/>
    </xf>
    <xf numFmtId="0" fontId="9" fillId="0" borderId="4" xfId="1" applyNumberFormat="1" applyFont="1" applyBorder="1" applyAlignment="1">
      <alignment vertical="center" shrinkToFit="1"/>
    </xf>
    <xf numFmtId="0" fontId="9" fillId="0" borderId="5" xfId="1" applyNumberFormat="1" applyFont="1" applyBorder="1" applyAlignment="1">
      <alignment vertical="center" shrinkToFit="1"/>
    </xf>
    <xf numFmtId="0" fontId="9" fillId="0" borderId="6" xfId="1" applyNumberFormat="1" applyFont="1" applyBorder="1" applyAlignment="1">
      <alignment vertical="center" shrinkToFit="1"/>
    </xf>
    <xf numFmtId="0" fontId="9" fillId="0" borderId="7" xfId="1" applyNumberFormat="1" applyFont="1" applyBorder="1" applyAlignment="1">
      <alignment vertical="center" shrinkToFit="1"/>
    </xf>
    <xf numFmtId="0" fontId="9" fillId="0" borderId="4" xfId="0" applyNumberFormat="1" applyFont="1" applyFill="1" applyBorder="1" applyAlignment="1">
      <alignment horizontal="center" vertical="center" shrinkToFit="1"/>
    </xf>
    <xf numFmtId="0" fontId="9" fillId="0" borderId="5" xfId="1" applyNumberFormat="1" applyFont="1" applyFill="1" applyBorder="1" applyAlignment="1">
      <alignment vertical="center" shrinkToFit="1"/>
    </xf>
    <xf numFmtId="0" fontId="9" fillId="0" borderId="0" xfId="0" applyNumberFormat="1" applyFont="1" applyFill="1" applyBorder="1" applyAlignment="1">
      <alignment vertical="center" shrinkToFit="1"/>
    </xf>
    <xf numFmtId="0" fontId="9" fillId="0" borderId="7" xfId="1" applyNumberFormat="1" applyFont="1" applyFill="1" applyBorder="1" applyAlignment="1">
      <alignment vertical="center" shrinkToFit="1"/>
    </xf>
    <xf numFmtId="0" fontId="9" fillId="0" borderId="1" xfId="0" applyNumberFormat="1" applyFont="1" applyFill="1" applyBorder="1" applyAlignment="1">
      <alignment vertical="center" shrinkToFit="1"/>
    </xf>
    <xf numFmtId="0" fontId="9" fillId="0" borderId="0" xfId="0" applyNumberFormat="1" applyFont="1" applyBorder="1" applyAlignment="1">
      <alignment vertical="center" shrinkToFit="1"/>
    </xf>
    <xf numFmtId="0" fontId="9" fillId="0" borderId="1" xfId="0" applyNumberFormat="1" applyFont="1" applyBorder="1" applyAlignment="1">
      <alignment vertical="center" shrinkToFit="1"/>
    </xf>
    <xf numFmtId="0" fontId="9" fillId="0" borderId="0" xfId="0" applyNumberFormat="1" applyFont="1" applyAlignment="1">
      <alignment vertical="center" shrinkToFit="1"/>
    </xf>
    <xf numFmtId="0" fontId="9" fillId="0" borderId="17" xfId="1" applyNumberFormat="1" applyFont="1" applyBorder="1" applyAlignment="1">
      <alignment vertical="center" shrinkToFit="1"/>
    </xf>
    <xf numFmtId="0" fontId="9" fillId="0" borderId="18" xfId="0" applyNumberFormat="1" applyFont="1" applyFill="1" applyBorder="1" applyAlignment="1">
      <alignment horizontal="center" vertical="center" shrinkToFit="1"/>
    </xf>
    <xf numFmtId="0" fontId="9" fillId="0" borderId="17" xfId="1" applyNumberFormat="1" applyFont="1" applyFill="1" applyBorder="1" applyAlignment="1">
      <alignment vertical="center" shrinkToFit="1"/>
    </xf>
    <xf numFmtId="0" fontId="9" fillId="0" borderId="27" xfId="1" applyNumberFormat="1" applyFont="1" applyBorder="1" applyAlignment="1">
      <alignment vertical="center" shrinkToFit="1"/>
    </xf>
    <xf numFmtId="0" fontId="9" fillId="0" borderId="28" xfId="0" applyNumberFormat="1" applyFont="1" applyFill="1" applyBorder="1" applyAlignment="1">
      <alignment vertical="center" shrinkToFit="1"/>
    </xf>
    <xf numFmtId="0" fontId="9" fillId="0" borderId="27" xfId="1" applyNumberFormat="1" applyFont="1" applyFill="1" applyBorder="1" applyAlignment="1">
      <alignment vertical="center" shrinkToFit="1"/>
    </xf>
    <xf numFmtId="0" fontId="9" fillId="0" borderId="28" xfId="0" applyNumberFormat="1" applyFont="1" applyBorder="1" applyAlignment="1">
      <alignment vertical="center" shrinkToFit="1"/>
    </xf>
    <xf numFmtId="0" fontId="0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14" fillId="0" borderId="0" xfId="0" applyFont="1" applyBorder="1">
      <alignment vertical="center"/>
    </xf>
    <xf numFmtId="0" fontId="14" fillId="0" borderId="0" xfId="0" applyFont="1" applyBorder="1" applyAlignment="1">
      <alignment horizontal="center" vertical="center"/>
    </xf>
    <xf numFmtId="0" fontId="11" fillId="0" borderId="5" xfId="1" applyNumberFormat="1" applyFont="1" applyBorder="1" applyAlignment="1">
      <alignment vertical="center" shrinkToFit="1"/>
    </xf>
    <xf numFmtId="0" fontId="11" fillId="0" borderId="7" xfId="1" applyNumberFormat="1" applyFont="1" applyBorder="1" applyAlignment="1">
      <alignment vertical="center" shrinkToFit="1"/>
    </xf>
    <xf numFmtId="0" fontId="9" fillId="5" borderId="4" xfId="1" applyNumberFormat="1" applyFont="1" applyFill="1" applyBorder="1" applyAlignment="1">
      <alignment vertical="center" shrinkToFit="1"/>
    </xf>
    <xf numFmtId="0" fontId="9" fillId="5" borderId="5" xfId="1" applyNumberFormat="1" applyFont="1" applyFill="1" applyBorder="1" applyAlignment="1">
      <alignment vertical="center" shrinkToFit="1"/>
    </xf>
    <xf numFmtId="0" fontId="9" fillId="5" borderId="6" xfId="1" applyNumberFormat="1" applyFont="1" applyFill="1" applyBorder="1" applyAlignment="1">
      <alignment vertical="center" shrinkToFit="1"/>
    </xf>
    <xf numFmtId="0" fontId="9" fillId="5" borderId="7" xfId="1" applyNumberFormat="1" applyFont="1" applyFill="1" applyBorder="1" applyAlignment="1">
      <alignment vertical="center" shrinkToFit="1"/>
    </xf>
    <xf numFmtId="0" fontId="11" fillId="0" borderId="4" xfId="0" applyNumberFormat="1" applyFont="1" applyFill="1" applyBorder="1" applyAlignment="1">
      <alignment horizontal="center" vertical="center" shrinkToFit="1"/>
    </xf>
    <xf numFmtId="0" fontId="11" fillId="0" borderId="5" xfId="1" applyNumberFormat="1" applyFont="1" applyFill="1" applyBorder="1" applyAlignment="1">
      <alignment vertical="center" shrinkToFit="1"/>
    </xf>
    <xf numFmtId="0" fontId="11" fillId="0" borderId="0" xfId="0" applyNumberFormat="1" applyFont="1" applyFill="1" applyBorder="1" applyAlignment="1">
      <alignment vertical="center" shrinkToFit="1"/>
    </xf>
    <xf numFmtId="0" fontId="11" fillId="0" borderId="7" xfId="1" applyNumberFormat="1" applyFont="1" applyFill="1" applyBorder="1" applyAlignment="1">
      <alignment vertical="center" shrinkToFit="1"/>
    </xf>
    <xf numFmtId="0" fontId="11" fillId="0" borderId="0" xfId="0" applyNumberFormat="1" applyFont="1" applyBorder="1" applyAlignment="1">
      <alignment vertical="center" shrinkToFit="1"/>
    </xf>
    <xf numFmtId="177" fontId="11" fillId="0" borderId="4" xfId="0" applyNumberFormat="1" applyFont="1" applyFill="1" applyBorder="1" applyAlignment="1">
      <alignment horizontal="center" vertical="center" shrinkToFit="1"/>
    </xf>
    <xf numFmtId="41" fontId="11" fillId="0" borderId="5" xfId="1" applyFont="1" applyBorder="1" applyAlignment="1">
      <alignment vertical="center" shrinkToFit="1"/>
    </xf>
    <xf numFmtId="0" fontId="11" fillId="0" borderId="0" xfId="0" applyFont="1" applyBorder="1" applyAlignment="1">
      <alignment vertical="center" shrinkToFit="1"/>
    </xf>
    <xf numFmtId="41" fontId="11" fillId="0" borderId="7" xfId="1" applyFont="1" applyBorder="1" applyAlignment="1">
      <alignment vertical="center" shrinkToFit="1"/>
    </xf>
    <xf numFmtId="41" fontId="11" fillId="0" borderId="0" xfId="0" applyNumberFormat="1" applyFont="1" applyAlignment="1">
      <alignment horizontal="center" vertical="center" shrinkToFit="1"/>
    </xf>
    <xf numFmtId="41" fontId="17" fillId="0" borderId="0" xfId="0" applyNumberFormat="1" applyFont="1" applyAlignment="1">
      <alignment horizontal="center" vertical="center"/>
    </xf>
    <xf numFmtId="0" fontId="11" fillId="0" borderId="18" xfId="0" applyNumberFormat="1" applyFont="1" applyFill="1" applyBorder="1" applyAlignment="1">
      <alignment horizontal="center" vertical="center" shrinkToFit="1"/>
    </xf>
    <xf numFmtId="41" fontId="9" fillId="0" borderId="17" xfId="1" applyFont="1" applyBorder="1" applyAlignment="1">
      <alignment vertical="center" shrinkToFit="1"/>
    </xf>
    <xf numFmtId="177" fontId="9" fillId="0" borderId="18" xfId="0" applyNumberFormat="1" applyFont="1" applyFill="1" applyBorder="1" applyAlignment="1">
      <alignment horizontal="center" vertical="center" shrinkToFit="1"/>
    </xf>
    <xf numFmtId="0" fontId="9" fillId="5" borderId="29" xfId="1" applyNumberFormat="1" applyFont="1" applyFill="1" applyBorder="1" applyAlignment="1">
      <alignment vertical="center" shrinkToFit="1"/>
    </xf>
    <xf numFmtId="0" fontId="9" fillId="5" borderId="27" xfId="1" applyNumberFormat="1" applyFont="1" applyFill="1" applyBorder="1" applyAlignment="1">
      <alignment vertical="center" shrinkToFit="1"/>
    </xf>
    <xf numFmtId="0" fontId="9" fillId="0" borderId="28" xfId="0" applyFont="1" applyBorder="1" applyAlignment="1">
      <alignment vertical="center" shrinkToFit="1"/>
    </xf>
    <xf numFmtId="0" fontId="11" fillId="0" borderId="28" xfId="0" applyNumberFormat="1" applyFont="1" applyBorder="1" applyAlignment="1">
      <alignment vertical="center" shrinkToFit="1"/>
    </xf>
    <xf numFmtId="0" fontId="11" fillId="0" borderId="27" xfId="1" applyNumberFormat="1" applyFont="1" applyBorder="1" applyAlignment="1">
      <alignment vertical="center" shrinkToFit="1"/>
    </xf>
    <xf numFmtId="0" fontId="11" fillId="0" borderId="17" xfId="1" applyNumberFormat="1" applyFont="1" applyBorder="1" applyAlignment="1">
      <alignment vertical="center" shrinkToFit="1"/>
    </xf>
    <xf numFmtId="0" fontId="9" fillId="5" borderId="18" xfId="1" applyNumberFormat="1" applyFont="1" applyFill="1" applyBorder="1" applyAlignment="1">
      <alignment vertical="center" shrinkToFit="1"/>
    </xf>
    <xf numFmtId="0" fontId="9" fillId="5" borderId="17" xfId="1" applyNumberFormat="1" applyFont="1" applyFill="1" applyBorder="1" applyAlignment="1">
      <alignment vertical="center" shrinkToFit="1"/>
    </xf>
    <xf numFmtId="0" fontId="11" fillId="0" borderId="28" xfId="0" applyFont="1" applyBorder="1" applyAlignment="1">
      <alignment vertical="center" shrinkToFit="1"/>
    </xf>
    <xf numFmtId="0" fontId="10" fillId="6" borderId="0" xfId="0" applyFont="1" applyFill="1" applyAlignment="1">
      <alignment vertical="center" shrinkToFit="1"/>
    </xf>
    <xf numFmtId="0" fontId="11" fillId="0" borderId="17" xfId="1" applyNumberFormat="1" applyFont="1" applyFill="1" applyBorder="1" applyAlignment="1">
      <alignment vertical="center" shrinkToFit="1"/>
    </xf>
    <xf numFmtId="0" fontId="18" fillId="0" borderId="0" xfId="0" applyFont="1" applyAlignment="1">
      <alignment vertical="center"/>
    </xf>
    <xf numFmtId="0" fontId="19" fillId="6" borderId="0" xfId="0" applyFont="1" applyFill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23" fillId="0" borderId="0" xfId="0" applyFont="1">
      <alignment vertical="center"/>
    </xf>
    <xf numFmtId="0" fontId="23" fillId="0" borderId="2" xfId="0" applyFont="1" applyBorder="1" applyAlignment="1">
      <alignment horizontal="center" vertical="center"/>
    </xf>
    <xf numFmtId="0" fontId="23" fillId="0" borderId="2" xfId="0" applyFont="1" applyBorder="1">
      <alignment vertical="center"/>
    </xf>
    <xf numFmtId="0" fontId="27" fillId="7" borderId="2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3" fillId="0" borderId="0" xfId="2">
      <alignment vertical="center"/>
    </xf>
    <xf numFmtId="0" fontId="13" fillId="0" borderId="0" xfId="2" applyBorder="1" applyAlignment="1">
      <alignment vertical="center"/>
    </xf>
    <xf numFmtId="0" fontId="13" fillId="0" borderId="0" xfId="2" applyBorder="1">
      <alignment vertical="center"/>
    </xf>
    <xf numFmtId="0" fontId="24" fillId="4" borderId="3" xfId="2" applyFont="1" applyFill="1" applyBorder="1" applyAlignment="1">
      <alignment horizontal="left" vertical="center"/>
    </xf>
    <xf numFmtId="0" fontId="24" fillId="7" borderId="3" xfId="2" applyFont="1" applyFill="1" applyBorder="1" applyAlignment="1">
      <alignment horizontal="center" vertical="center"/>
    </xf>
    <xf numFmtId="0" fontId="26" fillId="5" borderId="3" xfId="2" applyFont="1" applyFill="1" applyBorder="1" applyAlignment="1">
      <alignment vertical="center"/>
    </xf>
    <xf numFmtId="0" fontId="25" fillId="4" borderId="3" xfId="2" applyFont="1" applyFill="1" applyBorder="1" applyAlignment="1">
      <alignment vertical="center"/>
    </xf>
    <xf numFmtId="0" fontId="22" fillId="4" borderId="34" xfId="2" applyFont="1" applyFill="1" applyBorder="1" applyAlignment="1">
      <alignment horizontal="center" vertical="center"/>
    </xf>
    <xf numFmtId="0" fontId="24" fillId="0" borderId="0" xfId="2" applyFont="1">
      <alignment vertical="center"/>
    </xf>
    <xf numFmtId="0" fontId="24" fillId="4" borderId="34" xfId="2" applyFont="1" applyFill="1" applyBorder="1" applyAlignment="1">
      <alignment horizontal="center" vertical="center"/>
    </xf>
    <xf numFmtId="0" fontId="29" fillId="6" borderId="0" xfId="2" applyFont="1" applyFill="1" applyBorder="1" applyAlignment="1">
      <alignment vertical="center"/>
    </xf>
    <xf numFmtId="0" fontId="24" fillId="6" borderId="0" xfId="2" applyFont="1" applyFill="1" applyBorder="1">
      <alignment vertical="center"/>
    </xf>
    <xf numFmtId="0" fontId="25" fillId="6" borderId="0" xfId="2" applyFont="1" applyFill="1" applyBorder="1" applyAlignment="1">
      <alignment vertical="center"/>
    </xf>
    <xf numFmtId="0" fontId="13" fillId="6" borderId="0" xfId="2" applyFill="1" applyBorder="1">
      <alignment vertical="center"/>
    </xf>
    <xf numFmtId="0" fontId="13" fillId="6" borderId="0" xfId="2" applyFill="1" applyBorder="1" applyAlignment="1">
      <alignment vertical="center"/>
    </xf>
    <xf numFmtId="0" fontId="26" fillId="6" borderId="0" xfId="2" applyFont="1" applyFill="1" applyBorder="1" applyAlignment="1">
      <alignment vertical="center"/>
    </xf>
    <xf numFmtId="0" fontId="22" fillId="6" borderId="0" xfId="2" applyFont="1" applyFill="1" applyBorder="1" applyAlignment="1">
      <alignment horizontal="center" vertical="center"/>
    </xf>
    <xf numFmtId="0" fontId="24" fillId="6" borderId="0" xfId="2" applyFont="1" applyFill="1" applyBorder="1" applyAlignment="1">
      <alignment horizontal="center" vertical="center"/>
    </xf>
    <xf numFmtId="0" fontId="24" fillId="6" borderId="0" xfId="2" applyFont="1" applyFill="1" applyBorder="1" applyAlignment="1">
      <alignment horizontal="left" vertical="center"/>
    </xf>
    <xf numFmtId="0" fontId="0" fillId="6" borderId="0" xfId="0" applyFill="1" applyBorder="1">
      <alignment vertical="center"/>
    </xf>
    <xf numFmtId="0" fontId="22" fillId="4" borderId="8" xfId="0" applyFont="1" applyFill="1" applyBorder="1" applyAlignment="1">
      <alignment horizontal="center" vertical="center"/>
    </xf>
    <xf numFmtId="0" fontId="32" fillId="0" borderId="4" xfId="3" applyNumberFormat="1" applyFont="1" applyBorder="1" applyAlignment="1">
      <alignment vertical="center"/>
    </xf>
    <xf numFmtId="0" fontId="32" fillId="0" borderId="5" xfId="3" applyNumberFormat="1" applyFont="1" applyBorder="1" applyAlignment="1">
      <alignment vertical="center"/>
    </xf>
    <xf numFmtId="181" fontId="32" fillId="0" borderId="6" xfId="3" applyNumberFormat="1" applyFont="1" applyBorder="1" applyAlignment="1">
      <alignment vertical="center"/>
    </xf>
    <xf numFmtId="0" fontId="32" fillId="0" borderId="7" xfId="3" applyNumberFormat="1" applyFont="1" applyBorder="1" applyAlignment="1">
      <alignment vertical="center"/>
    </xf>
    <xf numFmtId="0" fontId="32" fillId="0" borderId="4" xfId="0" applyNumberFormat="1" applyFont="1" applyFill="1" applyBorder="1" applyAlignment="1">
      <alignment horizontal="center" vertical="center" shrinkToFit="1"/>
    </xf>
    <xf numFmtId="0" fontId="32" fillId="0" borderId="16" xfId="0" applyNumberFormat="1" applyFont="1" applyFill="1" applyBorder="1" applyAlignment="1">
      <alignment vertical="center"/>
    </xf>
    <xf numFmtId="0" fontId="32" fillId="0" borderId="7" xfId="3" applyNumberFormat="1" applyFont="1" applyFill="1" applyBorder="1" applyAlignment="1">
      <alignment vertical="center"/>
    </xf>
    <xf numFmtId="0" fontId="22" fillId="7" borderId="2" xfId="0" applyFont="1" applyFill="1" applyBorder="1" applyAlignment="1">
      <alignment horizontal="center" vertical="center"/>
    </xf>
    <xf numFmtId="0" fontId="32" fillId="0" borderId="18" xfId="3" applyNumberFormat="1" applyFont="1" applyBorder="1" applyAlignment="1">
      <alignment vertical="center"/>
    </xf>
    <xf numFmtId="0" fontId="32" fillId="0" borderId="17" xfId="3" applyNumberFormat="1" applyFont="1" applyBorder="1" applyAlignment="1">
      <alignment vertical="center"/>
    </xf>
    <xf numFmtId="0" fontId="32" fillId="0" borderId="18" xfId="0" applyNumberFormat="1" applyFont="1" applyFill="1" applyBorder="1" applyAlignment="1">
      <alignment horizontal="center" vertical="center" shrinkToFit="1"/>
    </xf>
    <xf numFmtId="0" fontId="33" fillId="0" borderId="5" xfId="3" applyNumberFormat="1" applyFont="1" applyBorder="1" applyAlignment="1">
      <alignment vertical="center"/>
    </xf>
    <xf numFmtId="0" fontId="33" fillId="0" borderId="4" xfId="0" applyNumberFormat="1" applyFont="1" applyFill="1" applyBorder="1" applyAlignment="1">
      <alignment horizontal="center" vertical="center" shrinkToFit="1"/>
    </xf>
    <xf numFmtId="0" fontId="33" fillId="0" borderId="16" xfId="0" applyNumberFormat="1" applyFont="1" applyFill="1" applyBorder="1" applyAlignment="1">
      <alignment vertical="center"/>
    </xf>
    <xf numFmtId="0" fontId="33" fillId="0" borderId="7" xfId="3" applyNumberFormat="1" applyFont="1" applyFill="1" applyBorder="1" applyAlignment="1">
      <alignment vertical="center"/>
    </xf>
    <xf numFmtId="0" fontId="33" fillId="0" borderId="29" xfId="0" applyNumberFormat="1" applyFont="1" applyFill="1" applyBorder="1" applyAlignment="1">
      <alignment vertical="center"/>
    </xf>
    <xf numFmtId="0" fontId="33" fillId="0" borderId="27" xfId="3" applyNumberFormat="1" applyFont="1" applyFill="1" applyBorder="1" applyAlignment="1">
      <alignment vertical="center"/>
    </xf>
    <xf numFmtId="0" fontId="34" fillId="5" borderId="4" xfId="1" applyNumberFormat="1" applyFont="1" applyFill="1" applyBorder="1" applyAlignment="1">
      <alignment vertical="center" shrinkToFit="1"/>
    </xf>
    <xf numFmtId="0" fontId="34" fillId="5" borderId="5" xfId="1" applyNumberFormat="1" applyFont="1" applyFill="1" applyBorder="1" applyAlignment="1">
      <alignment vertical="center" shrinkToFit="1"/>
    </xf>
    <xf numFmtId="0" fontId="34" fillId="5" borderId="6" xfId="1" applyNumberFormat="1" applyFont="1" applyFill="1" applyBorder="1" applyAlignment="1">
      <alignment vertical="center" shrinkToFit="1"/>
    </xf>
    <xf numFmtId="0" fontId="34" fillId="5" borderId="7" xfId="1" applyNumberFormat="1" applyFont="1" applyFill="1" applyBorder="1" applyAlignment="1">
      <alignment vertical="center" shrinkToFit="1"/>
    </xf>
    <xf numFmtId="0" fontId="34" fillId="5" borderId="29" xfId="1" applyNumberFormat="1" applyFont="1" applyFill="1" applyBorder="1" applyAlignment="1">
      <alignment vertical="center" shrinkToFit="1"/>
    </xf>
    <xf numFmtId="0" fontId="34" fillId="5" borderId="27" xfId="1" applyNumberFormat="1" applyFont="1" applyFill="1" applyBorder="1" applyAlignment="1">
      <alignment vertical="center" shrinkToFit="1"/>
    </xf>
    <xf numFmtId="0" fontId="34" fillId="5" borderId="18" xfId="1" applyNumberFormat="1" applyFont="1" applyFill="1" applyBorder="1" applyAlignment="1">
      <alignment vertical="center" shrinkToFit="1"/>
    </xf>
    <xf numFmtId="0" fontId="34" fillId="5" borderId="17" xfId="1" applyNumberFormat="1" applyFont="1" applyFill="1" applyBorder="1" applyAlignment="1">
      <alignment vertical="center" shrinkToFit="1"/>
    </xf>
    <xf numFmtId="0" fontId="36" fillId="0" borderId="0" xfId="0" applyFont="1" applyAlignment="1">
      <alignment vertical="center" shrinkToFit="1"/>
    </xf>
    <xf numFmtId="0" fontId="36" fillId="0" borderId="4" xfId="3" applyNumberFormat="1" applyFont="1" applyBorder="1" applyAlignment="1">
      <alignment vertical="center"/>
    </xf>
    <xf numFmtId="0" fontId="36" fillId="0" borderId="5" xfId="3" applyNumberFormat="1" applyFont="1" applyBorder="1" applyAlignment="1">
      <alignment vertical="center"/>
    </xf>
    <xf numFmtId="0" fontId="36" fillId="5" borderId="5" xfId="1" applyNumberFormat="1" applyFont="1" applyFill="1" applyBorder="1" applyAlignment="1">
      <alignment vertical="center" shrinkToFit="1"/>
    </xf>
    <xf numFmtId="181" fontId="36" fillId="0" borderId="6" xfId="3" applyNumberFormat="1" applyFont="1" applyBorder="1" applyAlignment="1">
      <alignment vertical="center"/>
    </xf>
    <xf numFmtId="0" fontId="36" fillId="5" borderId="6" xfId="1" applyNumberFormat="1" applyFont="1" applyFill="1" applyBorder="1" applyAlignment="1">
      <alignment vertical="center" shrinkToFit="1"/>
    </xf>
    <xf numFmtId="0" fontId="36" fillId="0" borderId="4" xfId="0" applyNumberFormat="1" applyFont="1" applyFill="1" applyBorder="1" applyAlignment="1">
      <alignment horizontal="center" vertical="center" shrinkToFit="1"/>
    </xf>
    <xf numFmtId="0" fontId="36" fillId="5" borderId="29" xfId="1" applyNumberFormat="1" applyFont="1" applyFill="1" applyBorder="1" applyAlignment="1">
      <alignment vertical="center" shrinkToFit="1"/>
    </xf>
    <xf numFmtId="181" fontId="36" fillId="0" borderId="29" xfId="3" applyNumberFormat="1" applyFont="1" applyBorder="1" applyAlignment="1">
      <alignment vertical="center"/>
    </xf>
    <xf numFmtId="0" fontId="37" fillId="0" borderId="4" xfId="0" applyNumberFormat="1" applyFont="1" applyFill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4" xfId="3" applyNumberFormat="1" applyFont="1" applyBorder="1" applyAlignment="1">
      <alignment vertical="center"/>
    </xf>
    <xf numFmtId="0" fontId="39" fillId="0" borderId="5" xfId="3" applyNumberFormat="1" applyFont="1" applyBorder="1" applyAlignment="1">
      <alignment vertical="center"/>
    </xf>
    <xf numFmtId="0" fontId="39" fillId="5" borderId="4" xfId="1" applyNumberFormat="1" applyFont="1" applyFill="1" applyBorder="1" applyAlignment="1">
      <alignment vertical="center" shrinkToFit="1"/>
    </xf>
    <xf numFmtId="0" fontId="39" fillId="5" borderId="5" xfId="1" applyNumberFormat="1" applyFont="1" applyFill="1" applyBorder="1" applyAlignment="1">
      <alignment vertical="center" shrinkToFit="1"/>
    </xf>
    <xf numFmtId="181" fontId="39" fillId="0" borderId="6" xfId="3" applyNumberFormat="1" applyFont="1" applyBorder="1" applyAlignment="1">
      <alignment vertical="center"/>
    </xf>
    <xf numFmtId="0" fontId="39" fillId="0" borderId="7" xfId="3" applyNumberFormat="1" applyFont="1" applyBorder="1" applyAlignment="1">
      <alignment vertical="center"/>
    </xf>
    <xf numFmtId="0" fontId="39" fillId="5" borderId="6" xfId="1" applyNumberFormat="1" applyFont="1" applyFill="1" applyBorder="1" applyAlignment="1">
      <alignment vertical="center" shrinkToFit="1"/>
    </xf>
    <xf numFmtId="0" fontId="39" fillId="5" borderId="7" xfId="1" applyNumberFormat="1" applyFont="1" applyFill="1" applyBorder="1" applyAlignment="1">
      <alignment vertical="center" shrinkToFit="1"/>
    </xf>
    <xf numFmtId="0" fontId="39" fillId="0" borderId="4" xfId="0" applyNumberFormat="1" applyFont="1" applyFill="1" applyBorder="1" applyAlignment="1">
      <alignment horizontal="center" vertical="center" shrinkToFit="1"/>
    </xf>
    <xf numFmtId="0" fontId="39" fillId="0" borderId="16" xfId="0" applyNumberFormat="1" applyFont="1" applyFill="1" applyBorder="1" applyAlignment="1">
      <alignment vertical="center"/>
    </xf>
    <xf numFmtId="0" fontId="39" fillId="0" borderId="7" xfId="3" applyNumberFormat="1" applyFont="1" applyFill="1" applyBorder="1" applyAlignment="1">
      <alignment vertical="center"/>
    </xf>
    <xf numFmtId="181" fontId="39" fillId="0" borderId="29" xfId="3" applyNumberFormat="1" applyFont="1" applyBorder="1" applyAlignment="1">
      <alignment vertical="center"/>
    </xf>
    <xf numFmtId="0" fontId="39" fillId="0" borderId="27" xfId="3" applyNumberFormat="1" applyFont="1" applyBorder="1" applyAlignment="1">
      <alignment vertical="center"/>
    </xf>
    <xf numFmtId="0" fontId="39" fillId="5" borderId="29" xfId="1" applyNumberFormat="1" applyFont="1" applyFill="1" applyBorder="1" applyAlignment="1">
      <alignment vertical="center" shrinkToFit="1"/>
    </xf>
    <xf numFmtId="0" fontId="39" fillId="5" borderId="27" xfId="1" applyNumberFormat="1" applyFont="1" applyFill="1" applyBorder="1" applyAlignment="1">
      <alignment vertical="center" shrinkToFit="1"/>
    </xf>
    <xf numFmtId="0" fontId="39" fillId="0" borderId="27" xfId="1" applyNumberFormat="1" applyFont="1" applyFill="1" applyBorder="1" applyAlignment="1">
      <alignment vertical="center" shrinkToFit="1"/>
    </xf>
    <xf numFmtId="0" fontId="39" fillId="0" borderId="29" xfId="0" applyNumberFormat="1" applyFont="1" applyFill="1" applyBorder="1" applyAlignment="1">
      <alignment vertical="center"/>
    </xf>
    <xf numFmtId="0" fontId="39" fillId="0" borderId="27" xfId="3" applyNumberFormat="1" applyFont="1" applyFill="1" applyBorder="1" applyAlignment="1">
      <alignment vertical="center"/>
    </xf>
    <xf numFmtId="0" fontId="39" fillId="0" borderId="17" xfId="3" applyNumberFormat="1" applyFont="1" applyBorder="1" applyAlignment="1">
      <alignment vertical="center"/>
    </xf>
    <xf numFmtId="0" fontId="39" fillId="5" borderId="18" xfId="1" applyNumberFormat="1" applyFont="1" applyFill="1" applyBorder="1" applyAlignment="1">
      <alignment vertical="center" shrinkToFit="1"/>
    </xf>
    <xf numFmtId="0" fontId="39" fillId="5" borderId="17" xfId="1" applyNumberFormat="1" applyFont="1" applyFill="1" applyBorder="1" applyAlignment="1">
      <alignment vertical="center" shrinkToFit="1"/>
    </xf>
    <xf numFmtId="0" fontId="39" fillId="0" borderId="18" xfId="0" applyNumberFormat="1" applyFont="1" applyFill="1" applyBorder="1" applyAlignment="1">
      <alignment horizontal="center" vertical="center" shrinkToFit="1"/>
    </xf>
    <xf numFmtId="0" fontId="40" fillId="0" borderId="5" xfId="3" applyNumberFormat="1" applyFont="1" applyBorder="1" applyAlignment="1">
      <alignment vertical="center"/>
    </xf>
    <xf numFmtId="181" fontId="39" fillId="5" borderId="6" xfId="1" applyNumberFormat="1" applyFont="1" applyFill="1" applyBorder="1" applyAlignment="1">
      <alignment vertical="center" shrinkToFit="1"/>
    </xf>
    <xf numFmtId="181" fontId="39" fillId="5" borderId="29" xfId="1" applyNumberFormat="1" applyFont="1" applyFill="1" applyBorder="1" applyAlignment="1">
      <alignment vertical="center" shrinkToFit="1"/>
    </xf>
    <xf numFmtId="0" fontId="33" fillId="6" borderId="19" xfId="0" applyFont="1" applyFill="1" applyBorder="1" applyAlignment="1">
      <alignment vertical="center" shrinkToFit="1"/>
    </xf>
    <xf numFmtId="0" fontId="39" fillId="0" borderId="6" xfId="0" applyNumberFormat="1" applyFont="1" applyFill="1" applyBorder="1" applyAlignment="1">
      <alignment vertical="center"/>
    </xf>
    <xf numFmtId="0" fontId="38" fillId="6" borderId="0" xfId="0" applyFont="1" applyFill="1" applyAlignment="1">
      <alignment vertical="center" shrinkToFit="1"/>
    </xf>
    <xf numFmtId="0" fontId="40" fillId="0" borderId="4" xfId="0" applyNumberFormat="1" applyFont="1" applyFill="1" applyBorder="1" applyAlignment="1">
      <alignment horizontal="center" vertical="center" shrinkToFit="1"/>
    </xf>
    <xf numFmtId="0" fontId="40" fillId="0" borderId="27" xfId="1" applyNumberFormat="1" applyFont="1" applyBorder="1" applyAlignment="1">
      <alignment vertical="center" shrinkToFit="1"/>
    </xf>
    <xf numFmtId="0" fontId="33" fillId="6" borderId="0" xfId="0" applyFont="1" applyFill="1" applyAlignment="1">
      <alignment vertical="center" shrinkToFit="1"/>
    </xf>
    <xf numFmtId="0" fontId="40" fillId="0" borderId="7" xfId="3" applyNumberFormat="1" applyFont="1" applyFill="1" applyBorder="1" applyAlignment="1">
      <alignment vertical="center"/>
    </xf>
    <xf numFmtId="0" fontId="40" fillId="0" borderId="27" xfId="3" applyNumberFormat="1" applyFont="1" applyFill="1" applyBorder="1" applyAlignment="1">
      <alignment vertical="center"/>
    </xf>
    <xf numFmtId="0" fontId="39" fillId="5" borderId="16" xfId="1" applyNumberFormat="1" applyFont="1" applyFill="1" applyBorder="1" applyAlignment="1">
      <alignment vertical="center" shrinkToFit="1"/>
    </xf>
    <xf numFmtId="0" fontId="39" fillId="5" borderId="58" xfId="1" applyNumberFormat="1" applyFont="1" applyFill="1" applyBorder="1" applyAlignment="1">
      <alignment vertical="center" shrinkToFit="1"/>
    </xf>
    <xf numFmtId="0" fontId="42" fillId="0" borderId="60" xfId="0" applyFont="1" applyBorder="1" applyAlignment="1">
      <alignment vertical="center"/>
    </xf>
    <xf numFmtId="0" fontId="38" fillId="6" borderId="19" xfId="0" applyFont="1" applyFill="1" applyBorder="1" applyAlignment="1">
      <alignment horizontal="center" vertical="center" shrinkToFit="1"/>
    </xf>
    <xf numFmtId="0" fontId="36" fillId="0" borderId="15" xfId="3" applyNumberFormat="1" applyFont="1" applyBorder="1" applyAlignment="1">
      <alignment vertical="center"/>
    </xf>
    <xf numFmtId="0" fontId="36" fillId="5" borderId="4" xfId="3" applyNumberFormat="1" applyFont="1" applyFill="1" applyBorder="1" applyAlignment="1">
      <alignment vertical="center"/>
    </xf>
    <xf numFmtId="0" fontId="36" fillId="0" borderId="38" xfId="3" applyNumberFormat="1" applyFont="1" applyBorder="1" applyAlignment="1">
      <alignment vertical="center"/>
    </xf>
    <xf numFmtId="0" fontId="36" fillId="5" borderId="38" xfId="3" applyNumberFormat="1" applyFont="1" applyFill="1" applyBorder="1" applyAlignment="1">
      <alignment vertical="center"/>
    </xf>
    <xf numFmtId="0" fontId="36" fillId="5" borderId="15" xfId="1" applyNumberFormat="1" applyFont="1" applyFill="1" applyBorder="1" applyAlignment="1">
      <alignment vertical="center" shrinkToFit="1"/>
    </xf>
    <xf numFmtId="181" fontId="36" fillId="0" borderId="16" xfId="3" applyNumberFormat="1" applyFont="1" applyBorder="1" applyAlignment="1">
      <alignment vertical="center"/>
    </xf>
    <xf numFmtId="0" fontId="36" fillId="0" borderId="42" xfId="3" applyNumberFormat="1" applyFont="1" applyBorder="1" applyAlignment="1">
      <alignment vertical="center"/>
    </xf>
    <xf numFmtId="0" fontId="36" fillId="5" borderId="42" xfId="3" applyNumberFormat="1" applyFont="1" applyFill="1" applyBorder="1" applyAlignment="1">
      <alignment vertical="center"/>
    </xf>
    <xf numFmtId="0" fontId="32" fillId="0" borderId="6" xfId="0" applyNumberFormat="1" applyFont="1" applyFill="1" applyBorder="1" applyAlignment="1">
      <alignment vertical="center"/>
    </xf>
    <xf numFmtId="177" fontId="39" fillId="0" borderId="0" xfId="0" applyNumberFormat="1" applyFont="1" applyFill="1" applyBorder="1" applyAlignment="1">
      <alignment horizontal="center" vertical="center" shrinkToFit="1"/>
    </xf>
    <xf numFmtId="177" fontId="39" fillId="0" borderId="17" xfId="0" applyNumberFormat="1" applyFont="1" applyFill="1" applyBorder="1" applyAlignment="1">
      <alignment horizontal="center" vertical="center" shrinkToFit="1"/>
    </xf>
    <xf numFmtId="177" fontId="39" fillId="0" borderId="16" xfId="0" applyNumberFormat="1" applyFont="1" applyFill="1" applyBorder="1" applyAlignment="1">
      <alignment horizontal="center" vertical="center" shrinkToFit="1"/>
    </xf>
    <xf numFmtId="177" fontId="39" fillId="0" borderId="45" xfId="0" applyNumberFormat="1" applyFont="1" applyFill="1" applyBorder="1" applyAlignment="1">
      <alignment horizontal="center" vertical="center" shrinkToFit="1"/>
    </xf>
    <xf numFmtId="9" fontId="0" fillId="0" borderId="0" xfId="4" applyFont="1" applyAlignment="1">
      <alignment vertical="center"/>
    </xf>
    <xf numFmtId="0" fontId="34" fillId="0" borderId="18" xfId="3" applyNumberFormat="1" applyFont="1" applyBorder="1" applyAlignment="1">
      <alignment vertical="center"/>
    </xf>
    <xf numFmtId="0" fontId="34" fillId="0" borderId="17" xfId="3" applyNumberFormat="1" applyFont="1" applyBorder="1" applyAlignment="1">
      <alignment vertical="center"/>
    </xf>
    <xf numFmtId="181" fontId="34" fillId="0" borderId="6" xfId="3" applyNumberFormat="1" applyFont="1" applyBorder="1" applyAlignment="1">
      <alignment vertical="center"/>
    </xf>
    <xf numFmtId="0" fontId="34" fillId="0" borderId="7" xfId="3" applyNumberFormat="1" applyFont="1" applyBorder="1" applyAlignment="1">
      <alignment vertical="center"/>
    </xf>
    <xf numFmtId="0" fontId="34" fillId="0" borderId="4" xfId="3" applyNumberFormat="1" applyFont="1" applyBorder="1" applyAlignment="1">
      <alignment vertical="center"/>
    </xf>
    <xf numFmtId="0" fontId="34" fillId="0" borderId="5" xfId="3" applyNumberFormat="1" applyFont="1" applyBorder="1" applyAlignment="1">
      <alignment vertical="center"/>
    </xf>
    <xf numFmtId="181" fontId="34" fillId="0" borderId="29" xfId="3" applyNumberFormat="1" applyFont="1" applyBorder="1" applyAlignment="1">
      <alignment vertical="center"/>
    </xf>
    <xf numFmtId="0" fontId="34" fillId="0" borderId="27" xfId="3" applyNumberFormat="1" applyFont="1" applyBorder="1" applyAlignment="1">
      <alignment vertical="center"/>
    </xf>
    <xf numFmtId="41" fontId="43" fillId="0" borderId="0" xfId="0" applyNumberFormat="1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39" fillId="6" borderId="19" xfId="0" applyFont="1" applyFill="1" applyBorder="1" applyAlignment="1">
      <alignment horizontal="center" vertical="center" shrinkToFit="1"/>
    </xf>
    <xf numFmtId="0" fontId="39" fillId="6" borderId="0" xfId="0" applyFont="1" applyFill="1" applyBorder="1" applyAlignment="1">
      <alignment vertical="center" shrinkToFit="1"/>
    </xf>
    <xf numFmtId="0" fontId="39" fillId="0" borderId="0" xfId="0" applyFont="1" applyBorder="1" applyAlignment="1">
      <alignment vertical="center" shrinkToFit="1"/>
    </xf>
    <xf numFmtId="0" fontId="39" fillId="0" borderId="58" xfId="3" applyNumberFormat="1" applyFont="1" applyBorder="1" applyAlignment="1">
      <alignment vertical="center"/>
    </xf>
    <xf numFmtId="0" fontId="39" fillId="0" borderId="63" xfId="3" applyNumberFormat="1" applyFont="1" applyBorder="1" applyAlignment="1">
      <alignment vertical="center"/>
    </xf>
    <xf numFmtId="0" fontId="39" fillId="0" borderId="46" xfId="3" applyNumberFormat="1" applyFont="1" applyBorder="1" applyAlignment="1">
      <alignment vertical="center"/>
    </xf>
    <xf numFmtId="0" fontId="39" fillId="5" borderId="63" xfId="1" applyNumberFormat="1" applyFont="1" applyFill="1" applyBorder="1" applyAlignment="1">
      <alignment vertical="center" shrinkToFit="1"/>
    </xf>
    <xf numFmtId="0" fontId="39" fillId="5" borderId="46" xfId="1" applyNumberFormat="1" applyFont="1" applyFill="1" applyBorder="1" applyAlignment="1">
      <alignment vertical="center" shrinkToFit="1"/>
    </xf>
    <xf numFmtId="0" fontId="40" fillId="0" borderId="66" xfId="0" applyNumberFormat="1" applyFont="1" applyFill="1" applyBorder="1" applyAlignment="1">
      <alignment horizontal="center" vertical="center" shrinkToFit="1"/>
    </xf>
    <xf numFmtId="0" fontId="36" fillId="0" borderId="68" xfId="3" applyNumberFormat="1" applyFont="1" applyBorder="1" applyAlignment="1">
      <alignment vertical="center"/>
    </xf>
    <xf numFmtId="0" fontId="36" fillId="5" borderId="16" xfId="1" applyNumberFormat="1" applyFont="1" applyFill="1" applyBorder="1" applyAlignment="1">
      <alignment vertical="center" shrinkToFit="1"/>
    </xf>
    <xf numFmtId="0" fontId="36" fillId="5" borderId="68" xfId="3" applyNumberFormat="1" applyFont="1" applyFill="1" applyBorder="1" applyAlignment="1">
      <alignment vertical="center"/>
    </xf>
    <xf numFmtId="0" fontId="36" fillId="0" borderId="63" xfId="3" applyNumberFormat="1" applyFont="1" applyBorder="1" applyAlignment="1">
      <alignment vertical="center"/>
    </xf>
    <xf numFmtId="0" fontId="36" fillId="0" borderId="64" xfId="3" applyNumberFormat="1" applyFont="1" applyBorder="1" applyAlignment="1">
      <alignment vertical="center"/>
    </xf>
    <xf numFmtId="0" fontId="36" fillId="5" borderId="63" xfId="3" applyNumberFormat="1" applyFont="1" applyFill="1" applyBorder="1" applyAlignment="1">
      <alignment vertical="center"/>
    </xf>
    <xf numFmtId="0" fontId="36" fillId="0" borderId="29" xfId="0" applyNumberFormat="1" applyFont="1" applyFill="1" applyBorder="1" applyAlignment="1">
      <alignment vertical="center"/>
    </xf>
    <xf numFmtId="0" fontId="36" fillId="0" borderId="27" xfId="3" applyNumberFormat="1" applyFont="1" applyFill="1" applyBorder="1" applyAlignment="1">
      <alignment vertical="center"/>
    </xf>
    <xf numFmtId="0" fontId="37" fillId="0" borderId="42" xfId="1" applyNumberFormat="1" applyFont="1" applyFill="1" applyBorder="1" applyAlignment="1">
      <alignment vertical="center" shrinkToFit="1"/>
    </xf>
    <xf numFmtId="0" fontId="39" fillId="0" borderId="63" xfId="0" applyNumberFormat="1" applyFont="1" applyFill="1" applyBorder="1" applyAlignment="1">
      <alignment horizontal="center" vertical="center" shrinkToFit="1"/>
    </xf>
    <xf numFmtId="0" fontId="33" fillId="0" borderId="15" xfId="3" applyNumberFormat="1" applyFont="1" applyBorder="1" applyAlignment="1">
      <alignment vertical="center"/>
    </xf>
    <xf numFmtId="0" fontId="33" fillId="0" borderId="38" xfId="3" applyNumberFormat="1" applyFont="1" applyFill="1" applyBorder="1" applyAlignment="1">
      <alignment vertical="center"/>
    </xf>
    <xf numFmtId="0" fontId="33" fillId="0" borderId="42" xfId="3" applyNumberFormat="1" applyFont="1" applyFill="1" applyBorder="1" applyAlignment="1">
      <alignment vertical="center"/>
    </xf>
    <xf numFmtId="181" fontId="36" fillId="5" borderId="6" xfId="1" applyNumberFormat="1" applyFont="1" applyFill="1" applyBorder="1" applyAlignment="1">
      <alignment vertical="center" shrinkToFit="1"/>
    </xf>
    <xf numFmtId="0" fontId="33" fillId="6" borderId="19" xfId="0" applyFont="1" applyFill="1" applyBorder="1" applyAlignment="1">
      <alignment horizontal="center" vertical="center" shrinkToFit="1"/>
    </xf>
    <xf numFmtId="177" fontId="33" fillId="6" borderId="0" xfId="0" applyNumberFormat="1" applyFont="1" applyFill="1" applyAlignment="1">
      <alignment vertical="center" shrinkToFit="1"/>
    </xf>
    <xf numFmtId="180" fontId="39" fillId="5" borderId="5" xfId="1" applyNumberFormat="1" applyFont="1" applyFill="1" applyBorder="1" applyAlignment="1">
      <alignment vertical="center" shrinkToFit="1"/>
    </xf>
    <xf numFmtId="0" fontId="39" fillId="0" borderId="18" xfId="3" applyNumberFormat="1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177" fontId="39" fillId="0" borderId="0" xfId="0" applyNumberFormat="1" applyFont="1" applyBorder="1" applyAlignment="1">
      <alignment vertical="center" shrinkToFit="1"/>
    </xf>
    <xf numFmtId="0" fontId="33" fillId="0" borderId="18" xfId="0" applyNumberFormat="1" applyFont="1" applyFill="1" applyBorder="1" applyAlignment="1">
      <alignment horizontal="center" vertical="center" shrinkToFit="1"/>
    </xf>
    <xf numFmtId="0" fontId="33" fillId="0" borderId="17" xfId="3" applyNumberFormat="1" applyFont="1" applyBorder="1" applyAlignment="1">
      <alignment vertical="center"/>
    </xf>
    <xf numFmtId="0" fontId="33" fillId="0" borderId="0" xfId="3" applyNumberFormat="1" applyFont="1" applyBorder="1" applyAlignment="1">
      <alignment vertical="center"/>
    </xf>
    <xf numFmtId="0" fontId="33" fillId="0" borderId="6" xfId="0" applyNumberFormat="1" applyFont="1" applyFill="1" applyBorder="1" applyAlignment="1">
      <alignment vertical="center"/>
    </xf>
    <xf numFmtId="0" fontId="44" fillId="6" borderId="45" xfId="0" applyFont="1" applyFill="1" applyBorder="1" applyAlignment="1">
      <alignment vertical="center" shrinkToFit="1"/>
    </xf>
    <xf numFmtId="0" fontId="44" fillId="0" borderId="45" xfId="0" applyFont="1" applyBorder="1" applyAlignment="1">
      <alignment horizontal="center" vertical="center" shrinkToFit="1"/>
    </xf>
    <xf numFmtId="0" fontId="33" fillId="0" borderId="24" xfId="0" applyNumberFormat="1" applyFont="1" applyFill="1" applyBorder="1" applyAlignment="1">
      <alignment vertical="center"/>
    </xf>
    <xf numFmtId="0" fontId="0" fillId="0" borderId="45" xfId="0" applyBorder="1" applyAlignment="1">
      <alignment vertical="center"/>
    </xf>
    <xf numFmtId="0" fontId="33" fillId="0" borderId="26" xfId="0" applyNumberFormat="1" applyFont="1" applyFill="1" applyBorder="1" applyAlignment="1">
      <alignment vertical="center"/>
    </xf>
    <xf numFmtId="0" fontId="0" fillId="0" borderId="30" xfId="0" applyBorder="1" applyAlignment="1">
      <alignment vertical="center"/>
    </xf>
    <xf numFmtId="177" fontId="39" fillId="6" borderId="48" xfId="0" applyNumberFormat="1" applyFont="1" applyFill="1" applyBorder="1" applyAlignment="1">
      <alignment vertical="center" wrapText="1" shrinkToFit="1"/>
    </xf>
    <xf numFmtId="0" fontId="39" fillId="0" borderId="23" xfId="0" applyNumberFormat="1" applyFont="1" applyFill="1" applyBorder="1" applyAlignment="1">
      <alignment horizontal="center" vertical="center" shrinkToFit="1"/>
    </xf>
    <xf numFmtId="0" fontId="39" fillId="0" borderId="0" xfId="0" applyFont="1" applyAlignment="1">
      <alignment vertical="center"/>
    </xf>
    <xf numFmtId="0" fontId="39" fillId="0" borderId="15" xfId="3" applyNumberFormat="1" applyFont="1" applyBorder="1" applyAlignment="1">
      <alignment vertical="center"/>
    </xf>
    <xf numFmtId="0" fontId="39" fillId="0" borderId="38" xfId="3" applyNumberFormat="1" applyFont="1" applyFill="1" applyBorder="1" applyAlignment="1">
      <alignment vertical="center"/>
    </xf>
    <xf numFmtId="0" fontId="39" fillId="0" borderId="42" xfId="3" applyNumberFormat="1" applyFont="1" applyFill="1" applyBorder="1" applyAlignment="1">
      <alignment vertical="center"/>
    </xf>
    <xf numFmtId="0" fontId="40" fillId="5" borderId="4" xfId="1" applyNumberFormat="1" applyFont="1" applyFill="1" applyBorder="1" applyAlignment="1">
      <alignment vertical="center" shrinkToFit="1"/>
    </xf>
    <xf numFmtId="0" fontId="40" fillId="5" borderId="5" xfId="1" applyNumberFormat="1" applyFont="1" applyFill="1" applyBorder="1" applyAlignment="1">
      <alignment vertical="center" shrinkToFit="1"/>
    </xf>
    <xf numFmtId="0" fontId="40" fillId="5" borderId="29" xfId="1" applyNumberFormat="1" applyFont="1" applyFill="1" applyBorder="1" applyAlignment="1">
      <alignment vertical="center" shrinkToFit="1"/>
    </xf>
    <xf numFmtId="0" fontId="40" fillId="5" borderId="27" xfId="1" applyNumberFormat="1" applyFont="1" applyFill="1" applyBorder="1" applyAlignment="1">
      <alignment vertical="center" shrinkToFit="1"/>
    </xf>
    <xf numFmtId="0" fontId="40" fillId="5" borderId="6" xfId="1" applyNumberFormat="1" applyFont="1" applyFill="1" applyBorder="1" applyAlignment="1">
      <alignment vertical="center" shrinkToFit="1"/>
    </xf>
    <xf numFmtId="0" fontId="40" fillId="5" borderId="7" xfId="1" applyNumberFormat="1" applyFont="1" applyFill="1" applyBorder="1" applyAlignment="1">
      <alignment vertical="center" shrinkToFit="1"/>
    </xf>
    <xf numFmtId="0" fontId="33" fillId="0" borderId="0" xfId="0" applyNumberFormat="1" applyFont="1" applyFill="1" applyBorder="1" applyAlignment="1">
      <alignment vertical="center" shrinkToFit="1"/>
    </xf>
    <xf numFmtId="0" fontId="33" fillId="0" borderId="7" xfId="1" applyNumberFormat="1" applyFont="1" applyFill="1" applyBorder="1" applyAlignment="1">
      <alignment vertical="center" shrinkToFit="1"/>
    </xf>
    <xf numFmtId="177" fontId="33" fillId="0" borderId="4" xfId="0" applyNumberFormat="1" applyFont="1" applyFill="1" applyBorder="1" applyAlignment="1">
      <alignment horizontal="center" vertical="center" shrinkToFit="1"/>
    </xf>
    <xf numFmtId="0" fontId="33" fillId="0" borderId="0" xfId="0" applyFont="1" applyFill="1" applyBorder="1" applyAlignment="1">
      <alignment vertical="center" shrinkToFit="1"/>
    </xf>
    <xf numFmtId="41" fontId="33" fillId="0" borderId="7" xfId="1" applyFont="1" applyFill="1" applyBorder="1" applyAlignment="1">
      <alignment vertical="center" shrinkToFit="1"/>
    </xf>
    <xf numFmtId="0" fontId="33" fillId="0" borderId="5" xfId="1" applyNumberFormat="1" applyFont="1" applyBorder="1" applyAlignment="1">
      <alignment vertical="center" shrinkToFit="1"/>
    </xf>
    <xf numFmtId="0" fontId="33" fillId="0" borderId="0" xfId="0" applyNumberFormat="1" applyFont="1" applyBorder="1" applyAlignment="1">
      <alignment vertical="center" shrinkToFit="1"/>
    </xf>
    <xf numFmtId="0" fontId="33" fillId="0" borderId="7" xfId="1" applyNumberFormat="1" applyFont="1" applyBorder="1" applyAlignment="1">
      <alignment vertical="center" shrinkToFit="1"/>
    </xf>
    <xf numFmtId="0" fontId="33" fillId="0" borderId="58" xfId="1" applyNumberFormat="1" applyFont="1" applyFill="1" applyBorder="1" applyAlignment="1">
      <alignment vertical="center" shrinkToFit="1"/>
    </xf>
    <xf numFmtId="0" fontId="33" fillId="0" borderId="58" xfId="1" applyNumberFormat="1" applyFont="1" applyBorder="1" applyAlignment="1">
      <alignment vertical="center" shrinkToFit="1"/>
    </xf>
    <xf numFmtId="0" fontId="33" fillId="0" borderId="63" xfId="0" applyNumberFormat="1" applyFont="1" applyFill="1" applyBorder="1" applyAlignment="1">
      <alignment horizontal="center" vertical="center" shrinkToFit="1"/>
    </xf>
    <xf numFmtId="0" fontId="33" fillId="0" borderId="64" xfId="1" applyNumberFormat="1" applyFont="1" applyBorder="1" applyAlignment="1">
      <alignment vertical="center" shrinkToFit="1"/>
    </xf>
    <xf numFmtId="0" fontId="33" fillId="0" borderId="1" xfId="0" applyNumberFormat="1" applyFont="1" applyFill="1" applyBorder="1" applyAlignment="1">
      <alignment vertical="center" shrinkToFit="1"/>
    </xf>
    <xf numFmtId="0" fontId="33" fillId="0" borderId="1" xfId="0" applyNumberFormat="1" applyFont="1" applyBorder="1" applyAlignment="1">
      <alignment vertical="center" shrinkToFit="1"/>
    </xf>
    <xf numFmtId="0" fontId="33" fillId="0" borderId="38" xfId="1" applyNumberFormat="1" applyFont="1" applyBorder="1" applyAlignment="1">
      <alignment vertical="center" shrinkToFit="1"/>
    </xf>
    <xf numFmtId="0" fontId="33" fillId="0" borderId="17" xfId="1" applyNumberFormat="1" applyFont="1" applyBorder="1" applyAlignment="1">
      <alignment vertical="center" shrinkToFit="1"/>
    </xf>
    <xf numFmtId="0" fontId="33" fillId="0" borderId="0" xfId="1" applyNumberFormat="1" applyFont="1" applyBorder="1" applyAlignment="1">
      <alignment vertical="center" shrinkToFit="1"/>
    </xf>
    <xf numFmtId="0" fontId="33" fillId="0" borderId="66" xfId="0" applyNumberFormat="1" applyFont="1" applyFill="1" applyBorder="1" applyAlignment="1">
      <alignment horizontal="center" vertical="center" shrinkToFit="1"/>
    </xf>
    <xf numFmtId="0" fontId="33" fillId="0" borderId="28" xfId="0" applyNumberFormat="1" applyFont="1" applyFill="1" applyBorder="1" applyAlignment="1">
      <alignment vertical="center" shrinkToFit="1"/>
    </xf>
    <xf numFmtId="0" fontId="33" fillId="0" borderId="27" xfId="1" applyNumberFormat="1" applyFont="1" applyFill="1" applyBorder="1" applyAlignment="1">
      <alignment vertical="center" shrinkToFit="1"/>
    </xf>
    <xf numFmtId="0" fontId="33" fillId="0" borderId="28" xfId="0" applyNumberFormat="1" applyFont="1" applyBorder="1" applyAlignment="1">
      <alignment vertical="center" shrinkToFit="1"/>
    </xf>
    <xf numFmtId="0" fontId="33" fillId="0" borderId="27" xfId="1" applyNumberFormat="1" applyFont="1" applyBorder="1" applyAlignment="1">
      <alignment vertical="center" shrinkToFit="1"/>
    </xf>
    <xf numFmtId="0" fontId="33" fillId="0" borderId="42" xfId="1" applyNumberFormat="1" applyFont="1" applyBorder="1" applyAlignment="1">
      <alignment vertical="center" shrinkToFit="1"/>
    </xf>
    <xf numFmtId="0" fontId="33" fillId="0" borderId="26" xfId="0" applyNumberFormat="1" applyFont="1" applyBorder="1" applyAlignment="1">
      <alignment vertical="center" shrinkToFit="1"/>
    </xf>
    <xf numFmtId="0" fontId="38" fillId="6" borderId="4" xfId="0" applyNumberFormat="1" applyFont="1" applyFill="1" applyBorder="1" applyAlignment="1">
      <alignment horizontal="center" vertical="center" shrinkToFit="1"/>
    </xf>
    <xf numFmtId="0" fontId="38" fillId="6" borderId="5" xfId="3" applyNumberFormat="1" applyFont="1" applyFill="1" applyBorder="1" applyAlignment="1">
      <alignment vertical="center"/>
    </xf>
    <xf numFmtId="0" fontId="38" fillId="6" borderId="6" xfId="0" applyNumberFormat="1" applyFont="1" applyFill="1" applyBorder="1" applyAlignment="1">
      <alignment vertical="center"/>
    </xf>
    <xf numFmtId="0" fontId="38" fillId="6" borderId="7" xfId="3" applyNumberFormat="1" applyFont="1" applyFill="1" applyBorder="1" applyAlignment="1">
      <alignment vertical="center"/>
    </xf>
    <xf numFmtId="0" fontId="38" fillId="6" borderId="16" xfId="0" applyNumberFormat="1" applyFont="1" applyFill="1" applyBorder="1" applyAlignment="1">
      <alignment vertical="center"/>
    </xf>
    <xf numFmtId="0" fontId="38" fillId="6" borderId="58" xfId="3" applyNumberFormat="1" applyFont="1" applyFill="1" applyBorder="1" applyAlignment="1">
      <alignment vertical="center"/>
    </xf>
    <xf numFmtId="0" fontId="38" fillId="6" borderId="63" xfId="0" applyNumberFormat="1" applyFont="1" applyFill="1" applyBorder="1" applyAlignment="1">
      <alignment horizontal="center" vertical="center" shrinkToFit="1"/>
    </xf>
    <xf numFmtId="0" fontId="38" fillId="6" borderId="46" xfId="3" applyNumberFormat="1" applyFont="1" applyFill="1" applyBorder="1" applyAlignment="1">
      <alignment vertical="center"/>
    </xf>
    <xf numFmtId="0" fontId="38" fillId="0" borderId="4" xfId="0" applyNumberFormat="1" applyFont="1" applyFill="1" applyBorder="1" applyAlignment="1">
      <alignment horizontal="center" vertical="center" shrinkToFit="1"/>
    </xf>
    <xf numFmtId="0" fontId="38" fillId="0" borderId="5" xfId="3" applyNumberFormat="1" applyFont="1" applyBorder="1" applyAlignment="1">
      <alignment vertical="center"/>
    </xf>
    <xf numFmtId="0" fontId="38" fillId="0" borderId="6" xfId="0" applyNumberFormat="1" applyFont="1" applyFill="1" applyBorder="1" applyAlignment="1">
      <alignment vertical="center"/>
    </xf>
    <xf numFmtId="0" fontId="38" fillId="0" borderId="7" xfId="3" applyNumberFormat="1" applyFont="1" applyFill="1" applyBorder="1" applyAlignment="1">
      <alignment vertical="center"/>
    </xf>
    <xf numFmtId="177" fontId="38" fillId="0" borderId="4" xfId="0" applyNumberFormat="1" applyFont="1" applyFill="1" applyBorder="1" applyAlignment="1">
      <alignment horizontal="center" vertical="center" shrinkToFit="1"/>
    </xf>
    <xf numFmtId="0" fontId="38" fillId="0" borderId="6" xfId="0" applyFont="1" applyFill="1" applyBorder="1" applyAlignment="1">
      <alignment vertical="center" shrinkToFit="1"/>
    </xf>
    <xf numFmtId="41" fontId="38" fillId="0" borderId="7" xfId="1" applyFont="1" applyFill="1" applyBorder="1" applyAlignment="1">
      <alignment vertical="center" shrinkToFit="1"/>
    </xf>
    <xf numFmtId="0" fontId="38" fillId="0" borderId="6" xfId="0" applyNumberFormat="1" applyFont="1" applyFill="1" applyBorder="1" applyAlignment="1">
      <alignment vertical="center" shrinkToFit="1"/>
    </xf>
    <xf numFmtId="0" fontId="38" fillId="0" borderId="7" xfId="1" applyNumberFormat="1" applyFont="1" applyFill="1" applyBorder="1" applyAlignment="1">
      <alignment vertical="center" shrinkToFit="1"/>
    </xf>
    <xf numFmtId="0" fontId="38" fillId="0" borderId="16" xfId="0" applyNumberFormat="1" applyFont="1" applyFill="1" applyBorder="1" applyAlignment="1">
      <alignment vertical="center" shrinkToFit="1"/>
    </xf>
    <xf numFmtId="0" fontId="38" fillId="0" borderId="68" xfId="1" applyNumberFormat="1" applyFont="1" applyFill="1" applyBorder="1" applyAlignment="1">
      <alignment vertical="center" shrinkToFit="1"/>
    </xf>
    <xf numFmtId="0" fontId="38" fillId="0" borderId="63" xfId="0" applyNumberFormat="1" applyFont="1" applyFill="1" applyBorder="1" applyAlignment="1">
      <alignment horizontal="center" vertical="center" shrinkToFit="1"/>
    </xf>
    <xf numFmtId="0" fontId="38" fillId="0" borderId="38" xfId="1" applyNumberFormat="1" applyFont="1" applyFill="1" applyBorder="1" applyAlignment="1">
      <alignment vertical="center" shrinkToFit="1"/>
    </xf>
    <xf numFmtId="0" fontId="38" fillId="0" borderId="16" xfId="0" applyNumberFormat="1" applyFont="1" applyBorder="1" applyAlignment="1">
      <alignment vertical="center" shrinkToFit="1"/>
    </xf>
    <xf numFmtId="0" fontId="38" fillId="0" borderId="58" xfId="1" applyNumberFormat="1" applyFont="1" applyBorder="1" applyAlignment="1">
      <alignment vertical="center" shrinkToFit="1"/>
    </xf>
    <xf numFmtId="0" fontId="38" fillId="0" borderId="6" xfId="0" applyNumberFormat="1" applyFont="1" applyBorder="1" applyAlignment="1">
      <alignment vertical="center" shrinkToFit="1"/>
    </xf>
    <xf numFmtId="0" fontId="38" fillId="0" borderId="7" xfId="1" applyNumberFormat="1" applyFont="1" applyBorder="1" applyAlignment="1">
      <alignment vertical="center" shrinkToFit="1"/>
    </xf>
    <xf numFmtId="0" fontId="38" fillId="0" borderId="29" xfId="0" applyNumberFormat="1" applyFont="1" applyBorder="1" applyAlignment="1">
      <alignment vertical="center" shrinkToFit="1"/>
    </xf>
    <xf numFmtId="0" fontId="38" fillId="0" borderId="27" xfId="1" applyNumberFormat="1" applyFont="1" applyBorder="1" applyAlignment="1">
      <alignment vertical="center" shrinkToFit="1"/>
    </xf>
    <xf numFmtId="0" fontId="38" fillId="0" borderId="58" xfId="1" applyNumberFormat="1" applyFont="1" applyFill="1" applyBorder="1" applyAlignment="1">
      <alignment vertical="center" shrinkToFit="1"/>
    </xf>
    <xf numFmtId="0" fontId="38" fillId="0" borderId="29" xfId="0" applyNumberFormat="1" applyFont="1" applyFill="1" applyBorder="1" applyAlignment="1">
      <alignment vertical="center" shrinkToFit="1"/>
    </xf>
    <xf numFmtId="0" fontId="38" fillId="0" borderId="27" xfId="1" applyNumberFormat="1" applyFont="1" applyFill="1" applyBorder="1" applyAlignment="1">
      <alignment vertical="center" shrinkToFit="1"/>
    </xf>
    <xf numFmtId="0" fontId="38" fillId="0" borderId="38" xfId="1" applyNumberFormat="1" applyFont="1" applyBorder="1" applyAlignment="1">
      <alignment vertical="center" shrinkToFit="1"/>
    </xf>
    <xf numFmtId="0" fontId="38" fillId="0" borderId="42" xfId="1" applyNumberFormat="1" applyFont="1" applyBorder="1" applyAlignment="1">
      <alignment vertical="center" shrinkToFit="1"/>
    </xf>
    <xf numFmtId="0" fontId="38" fillId="0" borderId="23" xfId="0" applyNumberFormat="1" applyFont="1" applyFill="1" applyBorder="1" applyAlignment="1">
      <alignment horizontal="center" vertical="center" shrinkToFit="1"/>
    </xf>
    <xf numFmtId="0" fontId="38" fillId="0" borderId="24" xfId="0" applyNumberFormat="1" applyFont="1" applyBorder="1" applyAlignment="1">
      <alignment vertical="center" shrinkToFit="1"/>
    </xf>
    <xf numFmtId="0" fontId="38" fillId="0" borderId="26" xfId="0" applyNumberFormat="1" applyFont="1" applyBorder="1" applyAlignment="1">
      <alignment vertical="center" shrinkToFit="1"/>
    </xf>
    <xf numFmtId="0" fontId="38" fillId="0" borderId="6" xfId="0" applyFont="1" applyBorder="1" applyAlignment="1">
      <alignment vertical="center" shrinkToFit="1"/>
    </xf>
    <xf numFmtId="41" fontId="38" fillId="0" borderId="7" xfId="1" applyFont="1" applyBorder="1" applyAlignment="1">
      <alignment vertical="center" shrinkToFit="1"/>
    </xf>
    <xf numFmtId="0" fontId="36" fillId="5" borderId="64" xfId="1" applyNumberFormat="1" applyFont="1" applyFill="1" applyBorder="1" applyAlignment="1">
      <alignment vertical="center" shrinkToFit="1"/>
    </xf>
    <xf numFmtId="0" fontId="33" fillId="0" borderId="58" xfId="3" applyNumberFormat="1" applyFont="1" applyFill="1" applyBorder="1" applyAlignment="1">
      <alignment vertical="center"/>
    </xf>
    <xf numFmtId="0" fontId="33" fillId="0" borderId="46" xfId="3" applyNumberFormat="1" applyFont="1" applyBorder="1" applyAlignment="1">
      <alignment vertical="center"/>
    </xf>
    <xf numFmtId="0" fontId="33" fillId="0" borderId="15" xfId="1" applyNumberFormat="1" applyFont="1" applyBorder="1" applyAlignment="1">
      <alignment vertical="center" shrinkToFit="1"/>
    </xf>
    <xf numFmtId="177" fontId="33" fillId="0" borderId="66" xfId="0" applyNumberFormat="1" applyFont="1" applyFill="1" applyBorder="1" applyAlignment="1">
      <alignment horizontal="center" vertical="center" shrinkToFit="1"/>
    </xf>
    <xf numFmtId="41" fontId="33" fillId="0" borderId="17" xfId="1" applyFont="1" applyBorder="1" applyAlignment="1">
      <alignment vertical="center" shrinkToFit="1"/>
    </xf>
    <xf numFmtId="0" fontId="33" fillId="0" borderId="43" xfId="0" applyFont="1" applyBorder="1" applyAlignment="1">
      <alignment vertical="center" shrinkToFit="1"/>
    </xf>
    <xf numFmtId="41" fontId="33" fillId="0" borderId="7" xfId="1" applyFont="1" applyBorder="1" applyAlignment="1">
      <alignment vertical="center" shrinkToFit="1"/>
    </xf>
    <xf numFmtId="0" fontId="33" fillId="0" borderId="23" xfId="0" applyNumberFormat="1" applyFont="1" applyFill="1" applyBorder="1" applyAlignment="1">
      <alignment horizontal="center" vertical="center" shrinkToFit="1"/>
    </xf>
    <xf numFmtId="0" fontId="33" fillId="0" borderId="43" xfId="0" applyNumberFormat="1" applyFont="1" applyBorder="1" applyAlignment="1">
      <alignment vertical="center" shrinkToFit="1"/>
    </xf>
    <xf numFmtId="0" fontId="33" fillId="0" borderId="24" xfId="0" applyNumberFormat="1" applyFont="1" applyBorder="1" applyAlignment="1">
      <alignment vertical="center" shrinkToFit="1"/>
    </xf>
    <xf numFmtId="177" fontId="33" fillId="0" borderId="18" xfId="0" applyNumberFormat="1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vertical="center" shrinkToFit="1"/>
    </xf>
    <xf numFmtId="177" fontId="33" fillId="0" borderId="23" xfId="0" applyNumberFormat="1" applyFont="1" applyFill="1" applyBorder="1" applyAlignment="1">
      <alignment horizontal="center" vertical="center" shrinkToFit="1"/>
    </xf>
    <xf numFmtId="0" fontId="39" fillId="0" borderId="28" xfId="0" applyNumberFormat="1" applyFont="1" applyFill="1" applyBorder="1" applyAlignment="1">
      <alignment vertical="center" shrinkToFit="1"/>
    </xf>
    <xf numFmtId="0" fontId="39" fillId="0" borderId="42" xfId="1" applyNumberFormat="1" applyFont="1" applyFill="1" applyBorder="1" applyAlignment="1">
      <alignment vertical="center" shrinkToFit="1"/>
    </xf>
    <xf numFmtId="0" fontId="39" fillId="0" borderId="70" xfId="0" applyNumberFormat="1" applyFont="1" applyFill="1" applyBorder="1" applyAlignment="1">
      <alignment horizontal="center" vertical="center" shrinkToFit="1"/>
    </xf>
    <xf numFmtId="0" fontId="39" fillId="0" borderId="26" xfId="0" applyNumberFormat="1" applyFont="1" applyBorder="1" applyAlignment="1">
      <alignment vertical="center" shrinkToFit="1"/>
    </xf>
    <xf numFmtId="0" fontId="39" fillId="0" borderId="42" xfId="1" applyNumberFormat="1" applyFont="1" applyBorder="1" applyAlignment="1">
      <alignment vertical="center" shrinkToFit="1"/>
    </xf>
    <xf numFmtId="0" fontId="40" fillId="0" borderId="16" xfId="0" applyNumberFormat="1" applyFont="1" applyFill="1" applyBorder="1" applyAlignment="1">
      <alignment vertical="center"/>
    </xf>
    <xf numFmtId="0" fontId="40" fillId="0" borderId="29" xfId="0" applyNumberFormat="1" applyFont="1" applyFill="1" applyBorder="1" applyAlignment="1">
      <alignment vertical="center"/>
    </xf>
    <xf numFmtId="0" fontId="40" fillId="0" borderId="0" xfId="0" applyNumberFormat="1" applyFont="1" applyFill="1" applyBorder="1" applyAlignment="1">
      <alignment vertical="center" shrinkToFit="1"/>
    </xf>
    <xf numFmtId="0" fontId="40" fillId="0" borderId="7" xfId="1" applyNumberFormat="1" applyFont="1" applyFill="1" applyBorder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177" fontId="40" fillId="0" borderId="4" xfId="0" applyNumberFormat="1" applyFont="1" applyFill="1" applyBorder="1" applyAlignment="1">
      <alignment horizontal="center" vertical="center" shrinkToFit="1"/>
    </xf>
    <xf numFmtId="0" fontId="40" fillId="0" borderId="5" xfId="3" applyNumberFormat="1" applyFont="1" applyFill="1" applyBorder="1" applyAlignment="1">
      <alignment vertical="center"/>
    </xf>
    <xf numFmtId="0" fontId="40" fillId="0" borderId="0" xfId="0" applyFont="1" applyFill="1" applyBorder="1" applyAlignment="1">
      <alignment vertical="center" shrinkToFit="1"/>
    </xf>
    <xf numFmtId="0" fontId="40" fillId="0" borderId="5" xfId="1" applyNumberFormat="1" applyFont="1" applyBorder="1" applyAlignment="1">
      <alignment vertical="center" shrinkToFit="1"/>
    </xf>
    <xf numFmtId="0" fontId="40" fillId="0" borderId="0" xfId="0" applyNumberFormat="1" applyFont="1" applyBorder="1" applyAlignment="1">
      <alignment vertical="center" shrinkToFit="1"/>
    </xf>
    <xf numFmtId="0" fontId="40" fillId="0" borderId="7" xfId="1" applyNumberFormat="1" applyFont="1" applyBorder="1" applyAlignment="1">
      <alignment vertical="center" shrinkToFit="1"/>
    </xf>
    <xf numFmtId="0" fontId="40" fillId="0" borderId="28" xfId="0" applyNumberFormat="1" applyFont="1" applyBorder="1" applyAlignment="1">
      <alignment vertical="center" shrinkToFit="1"/>
    </xf>
    <xf numFmtId="41" fontId="40" fillId="0" borderId="5" xfId="1" applyFont="1" applyBorder="1" applyAlignment="1">
      <alignment vertical="center" shrinkToFit="1"/>
    </xf>
    <xf numFmtId="0" fontId="40" fillId="0" borderId="28" xfId="0" applyFont="1" applyBorder="1" applyAlignment="1">
      <alignment vertical="center" shrinkToFit="1"/>
    </xf>
    <xf numFmtId="41" fontId="40" fillId="0" borderId="27" xfId="1" applyFont="1" applyBorder="1" applyAlignment="1">
      <alignment vertical="center" shrinkToFit="1"/>
    </xf>
    <xf numFmtId="0" fontId="40" fillId="0" borderId="58" xfId="3" applyNumberFormat="1" applyFont="1" applyFill="1" applyBorder="1" applyAlignment="1">
      <alignment vertical="center"/>
    </xf>
    <xf numFmtId="0" fontId="40" fillId="0" borderId="0" xfId="0" applyFont="1" applyBorder="1" applyAlignment="1">
      <alignment vertical="center" shrinkToFit="1"/>
    </xf>
    <xf numFmtId="41" fontId="40" fillId="0" borderId="7" xfId="1" applyFont="1" applyBorder="1" applyAlignment="1">
      <alignment vertical="center" shrinkToFit="1"/>
    </xf>
    <xf numFmtId="0" fontId="40" fillId="0" borderId="43" xfId="0" applyFont="1" applyBorder="1" applyAlignment="1">
      <alignment vertical="center" shrinkToFit="1"/>
    </xf>
    <xf numFmtId="0" fontId="40" fillId="0" borderId="26" xfId="0" applyFont="1" applyBorder="1" applyAlignment="1">
      <alignment vertical="center" shrinkToFit="1"/>
    </xf>
    <xf numFmtId="0" fontId="40" fillId="0" borderId="63" xfId="0" applyNumberFormat="1" applyFont="1" applyFill="1" applyBorder="1" applyAlignment="1">
      <alignment horizontal="center" vertical="center" shrinkToFit="1"/>
    </xf>
    <xf numFmtId="0" fontId="40" fillId="0" borderId="38" xfId="1" applyNumberFormat="1" applyFont="1" applyBorder="1" applyAlignment="1">
      <alignment vertical="center" shrinkToFit="1"/>
    </xf>
    <xf numFmtId="0" fontId="40" fillId="0" borderId="42" xfId="1" applyNumberFormat="1" applyFont="1" applyBorder="1" applyAlignment="1">
      <alignment vertical="center" shrinkToFit="1"/>
    </xf>
    <xf numFmtId="0" fontId="40" fillId="0" borderId="46" xfId="3" applyNumberFormat="1" applyFont="1" applyBorder="1" applyAlignment="1">
      <alignment vertical="center"/>
    </xf>
    <xf numFmtId="0" fontId="40" fillId="0" borderId="18" xfId="0" applyNumberFormat="1" applyFont="1" applyFill="1" applyBorder="1" applyAlignment="1">
      <alignment horizontal="center" vertical="center" shrinkToFit="1"/>
    </xf>
    <xf numFmtId="0" fontId="40" fillId="0" borderId="17" xfId="3" applyNumberFormat="1" applyFont="1" applyBorder="1" applyAlignment="1">
      <alignment vertical="center"/>
    </xf>
    <xf numFmtId="0" fontId="40" fillId="0" borderId="6" xfId="0" applyNumberFormat="1" applyFont="1" applyFill="1" applyBorder="1" applyAlignment="1">
      <alignment vertical="center"/>
    </xf>
    <xf numFmtId="0" fontId="40" fillId="0" borderId="6" xfId="0" applyNumberFormat="1" applyFont="1" applyFill="1" applyBorder="1" applyAlignment="1">
      <alignment vertical="center" shrinkToFit="1"/>
    </xf>
    <xf numFmtId="0" fontId="40" fillId="0" borderId="28" xfId="0" applyNumberFormat="1" applyFont="1" applyFill="1" applyBorder="1" applyAlignment="1">
      <alignment vertical="center" shrinkToFit="1"/>
    </xf>
    <xf numFmtId="0" fontId="40" fillId="0" borderId="27" xfId="1" applyNumberFormat="1" applyFont="1" applyFill="1" applyBorder="1" applyAlignment="1">
      <alignment vertical="center" shrinkToFit="1"/>
    </xf>
    <xf numFmtId="41" fontId="40" fillId="0" borderId="7" xfId="1" applyFont="1" applyFill="1" applyBorder="1" applyAlignment="1">
      <alignment vertical="center" shrinkToFit="1"/>
    </xf>
    <xf numFmtId="177" fontId="40" fillId="0" borderId="18" xfId="0" applyNumberFormat="1" applyFont="1" applyFill="1" applyBorder="1" applyAlignment="1">
      <alignment horizontal="center" vertical="center" shrinkToFit="1"/>
    </xf>
    <xf numFmtId="0" fontId="47" fillId="0" borderId="4" xfId="0" applyNumberFormat="1" applyFont="1" applyFill="1" applyBorder="1" applyAlignment="1">
      <alignment horizontal="center" vertical="center" shrinkToFit="1"/>
    </xf>
    <xf numFmtId="0" fontId="47" fillId="0" borderId="0" xfId="0" applyNumberFormat="1" applyFont="1" applyBorder="1" applyAlignment="1">
      <alignment vertical="center" shrinkToFit="1"/>
    </xf>
    <xf numFmtId="0" fontId="47" fillId="0" borderId="7" xfId="1" applyNumberFormat="1" applyFont="1" applyBorder="1" applyAlignment="1">
      <alignment vertical="center" shrinkToFit="1"/>
    </xf>
    <xf numFmtId="0" fontId="47" fillId="0" borderId="28" xfId="0" applyNumberFormat="1" applyFont="1" applyBorder="1" applyAlignment="1">
      <alignment vertical="center" shrinkToFit="1"/>
    </xf>
    <xf numFmtId="0" fontId="47" fillId="0" borderId="27" xfId="1" applyNumberFormat="1" applyFont="1" applyBorder="1" applyAlignment="1">
      <alignment vertical="center" shrinkToFit="1"/>
    </xf>
    <xf numFmtId="0" fontId="40" fillId="0" borderId="0" xfId="3" applyNumberFormat="1" applyFont="1" applyBorder="1" applyAlignment="1">
      <alignment vertical="center"/>
    </xf>
    <xf numFmtId="0" fontId="40" fillId="0" borderId="38" xfId="3" applyNumberFormat="1" applyFont="1" applyFill="1" applyBorder="1" applyAlignment="1">
      <alignment vertical="center"/>
    </xf>
    <xf numFmtId="0" fontId="40" fillId="0" borderId="15" xfId="3" applyNumberFormat="1" applyFont="1" applyBorder="1" applyAlignment="1">
      <alignment vertical="center"/>
    </xf>
    <xf numFmtId="0" fontId="40" fillId="0" borderId="43" xfId="0" applyNumberFormat="1" applyFont="1" applyFill="1" applyBorder="1" applyAlignment="1">
      <alignment vertical="center"/>
    </xf>
    <xf numFmtId="0" fontId="40" fillId="0" borderId="23" xfId="0" applyNumberFormat="1" applyFont="1" applyFill="1" applyBorder="1" applyAlignment="1">
      <alignment horizontal="center" vertical="center" shrinkToFit="1"/>
    </xf>
    <xf numFmtId="0" fontId="40" fillId="0" borderId="73" xfId="0" applyNumberFormat="1" applyFont="1" applyFill="1" applyBorder="1" applyAlignment="1">
      <alignment horizontal="center" vertical="center" shrinkToFit="1"/>
    </xf>
    <xf numFmtId="0" fontId="40" fillId="0" borderId="0" xfId="0" applyNumberFormat="1" applyFont="1" applyFill="1" applyBorder="1" applyAlignment="1">
      <alignment vertical="center"/>
    </xf>
    <xf numFmtId="0" fontId="40" fillId="0" borderId="1" xfId="0" applyNumberFormat="1" applyFont="1" applyFill="1" applyBorder="1" applyAlignment="1">
      <alignment vertical="center"/>
    </xf>
    <xf numFmtId="0" fontId="40" fillId="0" borderId="68" xfId="0" applyNumberFormat="1" applyFont="1" applyFill="1" applyBorder="1" applyAlignment="1">
      <alignment horizontal="center" vertical="center" shrinkToFit="1"/>
    </xf>
    <xf numFmtId="0" fontId="40" fillId="0" borderId="28" xfId="0" applyNumberFormat="1" applyFont="1" applyFill="1" applyBorder="1" applyAlignment="1">
      <alignment vertical="center"/>
    </xf>
    <xf numFmtId="0" fontId="40" fillId="0" borderId="26" xfId="0" applyNumberFormat="1" applyFont="1" applyFill="1" applyBorder="1" applyAlignment="1">
      <alignment vertical="center"/>
    </xf>
    <xf numFmtId="0" fontId="40" fillId="0" borderId="42" xfId="3" applyNumberFormat="1" applyFont="1" applyFill="1" applyBorder="1" applyAlignment="1">
      <alignment vertical="center"/>
    </xf>
    <xf numFmtId="0" fontId="46" fillId="0" borderId="0" xfId="0" applyFont="1" applyAlignment="1">
      <alignment horizontal="center" vertical="center"/>
    </xf>
    <xf numFmtId="177" fontId="39" fillId="0" borderId="18" xfId="0" applyNumberFormat="1" applyFont="1" applyFill="1" applyBorder="1" applyAlignment="1">
      <alignment horizontal="center" vertical="center" shrinkToFit="1"/>
    </xf>
    <xf numFmtId="0" fontId="40" fillId="0" borderId="29" xfId="0" applyNumberFormat="1" applyFont="1" applyFill="1" applyBorder="1" applyAlignment="1">
      <alignment vertical="center" shrinkToFit="1"/>
    </xf>
    <xf numFmtId="0" fontId="40" fillId="0" borderId="28" xfId="0" applyFont="1" applyFill="1" applyBorder="1" applyAlignment="1">
      <alignment vertical="center" shrinkToFit="1"/>
    </xf>
    <xf numFmtId="41" fontId="40" fillId="0" borderId="75" xfId="1" applyFont="1" applyFill="1" applyBorder="1" applyAlignment="1">
      <alignment vertical="center" shrinkToFit="1"/>
    </xf>
    <xf numFmtId="0" fontId="40" fillId="0" borderId="29" xfId="0" applyNumberFormat="1" applyFont="1" applyBorder="1" applyAlignment="1">
      <alignment vertical="center" shrinkToFit="1"/>
    </xf>
    <xf numFmtId="177" fontId="39" fillId="6" borderId="13" xfId="0" applyNumberFormat="1" applyFont="1" applyFill="1" applyBorder="1" applyAlignment="1">
      <alignment vertical="center" wrapText="1" shrinkToFit="1"/>
    </xf>
    <xf numFmtId="177" fontId="39" fillId="6" borderId="14" xfId="0" applyNumberFormat="1" applyFont="1" applyFill="1" applyBorder="1" applyAlignment="1">
      <alignment vertical="center" wrapText="1" shrinkToFit="1"/>
    </xf>
    <xf numFmtId="178" fontId="31" fillId="6" borderId="0" xfId="2" applyNumberFormat="1" applyFont="1" applyFill="1" applyBorder="1" applyAlignment="1">
      <alignment horizontal="center" vertical="center"/>
    </xf>
    <xf numFmtId="180" fontId="28" fillId="6" borderId="0" xfId="3" applyNumberFormat="1" applyFont="1" applyFill="1" applyBorder="1" applyAlignment="1">
      <alignment horizontal="center" vertical="center"/>
    </xf>
    <xf numFmtId="180" fontId="31" fillId="6" borderId="0" xfId="2" applyNumberFormat="1" applyFont="1" applyFill="1" applyBorder="1" applyAlignment="1">
      <alignment horizontal="center" vertical="center"/>
    </xf>
    <xf numFmtId="179" fontId="30" fillId="6" borderId="0" xfId="2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80" fontId="31" fillId="8" borderId="34" xfId="2" applyNumberFormat="1" applyFont="1" applyFill="1" applyBorder="1" applyAlignment="1">
      <alignment horizontal="center" vertical="center"/>
    </xf>
    <xf numFmtId="180" fontId="31" fillId="8" borderId="11" xfId="2" applyNumberFormat="1" applyFont="1" applyFill="1" applyBorder="1" applyAlignment="1">
      <alignment horizontal="center" vertical="center"/>
    </xf>
    <xf numFmtId="179" fontId="30" fillId="8" borderId="34" xfId="2" applyNumberFormat="1" applyFont="1" applyFill="1" applyBorder="1" applyAlignment="1">
      <alignment horizontal="center" vertical="center"/>
    </xf>
    <xf numFmtId="179" fontId="30" fillId="8" borderId="11" xfId="2" applyNumberFormat="1" applyFont="1" applyFill="1" applyBorder="1" applyAlignment="1">
      <alignment horizontal="center" vertical="center"/>
    </xf>
    <xf numFmtId="180" fontId="28" fillId="8" borderId="34" xfId="3" applyNumberFormat="1" applyFont="1" applyFill="1" applyBorder="1" applyAlignment="1">
      <alignment horizontal="center" vertical="center"/>
    </xf>
    <xf numFmtId="180" fontId="28" fillId="8" borderId="11" xfId="3" applyNumberFormat="1" applyFont="1" applyFill="1" applyBorder="1" applyAlignment="1">
      <alignment horizontal="center" vertical="center"/>
    </xf>
    <xf numFmtId="178" fontId="31" fillId="8" borderId="34" xfId="2" applyNumberFormat="1" applyFont="1" applyFill="1" applyBorder="1" applyAlignment="1">
      <alignment horizontal="center" vertical="center"/>
    </xf>
    <xf numFmtId="178" fontId="31" fillId="8" borderId="11" xfId="2" applyNumberFormat="1" applyFont="1" applyFill="1" applyBorder="1" applyAlignment="1">
      <alignment horizontal="center" vertical="center"/>
    </xf>
    <xf numFmtId="177" fontId="9" fillId="5" borderId="49" xfId="0" applyNumberFormat="1" applyFont="1" applyFill="1" applyBorder="1" applyAlignment="1">
      <alignment horizontal="center" vertical="center" shrinkToFit="1"/>
    </xf>
    <xf numFmtId="0" fontId="9" fillId="5" borderId="50" xfId="0" applyFont="1" applyFill="1" applyBorder="1" applyAlignment="1">
      <alignment horizontal="center" vertical="center" shrinkToFit="1"/>
    </xf>
    <xf numFmtId="177" fontId="11" fillId="2" borderId="9" xfId="0" applyNumberFormat="1" applyFont="1" applyFill="1" applyBorder="1" applyAlignment="1">
      <alignment horizontal="center" vertical="center" shrinkToFit="1"/>
    </xf>
    <xf numFmtId="177" fontId="11" fillId="2" borderId="5" xfId="0" applyNumberFormat="1" applyFont="1" applyFill="1" applyBorder="1" applyAlignment="1">
      <alignment horizontal="center" vertical="center" shrinkToFit="1"/>
    </xf>
    <xf numFmtId="177" fontId="11" fillId="2" borderId="6" xfId="0" applyNumberFormat="1" applyFont="1" applyFill="1" applyBorder="1" applyAlignment="1">
      <alignment horizontal="center" vertical="center" shrinkToFit="1"/>
    </xf>
    <xf numFmtId="177" fontId="11" fillId="2" borderId="10" xfId="0" applyNumberFormat="1" applyFont="1" applyFill="1" applyBorder="1" applyAlignment="1">
      <alignment horizontal="center" vertical="center" shrinkToFit="1"/>
    </xf>
    <xf numFmtId="177" fontId="9" fillId="3" borderId="2" xfId="0" applyNumberFormat="1" applyFont="1" applyFill="1" applyBorder="1" applyAlignment="1">
      <alignment horizontal="center" vertical="center" shrinkToFit="1"/>
    </xf>
    <xf numFmtId="177" fontId="9" fillId="0" borderId="9" xfId="0" applyNumberFormat="1" applyFont="1" applyBorder="1" applyAlignment="1">
      <alignment horizontal="center" vertical="center" shrinkToFit="1"/>
    </xf>
    <xf numFmtId="177" fontId="9" fillId="0" borderId="25" xfId="0" applyNumberFormat="1" applyFont="1" applyBorder="1" applyAlignment="1">
      <alignment horizontal="center" vertical="center" shrinkToFit="1"/>
    </xf>
    <xf numFmtId="177" fontId="9" fillId="0" borderId="6" xfId="0" applyNumberFormat="1" applyFont="1" applyBorder="1" applyAlignment="1">
      <alignment horizontal="center" vertical="center" shrinkToFit="1"/>
    </xf>
    <xf numFmtId="177" fontId="9" fillId="0" borderId="31" xfId="0" applyNumberFormat="1" applyFont="1" applyBorder="1" applyAlignment="1">
      <alignment horizontal="center" vertical="center" shrinkToFit="1"/>
    </xf>
    <xf numFmtId="177" fontId="9" fillId="3" borderId="22" xfId="0" applyNumberFormat="1" applyFont="1" applyFill="1" applyBorder="1" applyAlignment="1">
      <alignment horizontal="center" vertical="center" shrinkToFit="1"/>
    </xf>
    <xf numFmtId="177" fontId="9" fillId="3" borderId="8" xfId="0" applyNumberFormat="1" applyFont="1" applyFill="1" applyBorder="1" applyAlignment="1">
      <alignment horizontal="center" vertical="center" shrinkToFit="1"/>
    </xf>
    <xf numFmtId="177" fontId="9" fillId="0" borderId="5" xfId="0" applyNumberFormat="1" applyFont="1" applyBorder="1" applyAlignment="1">
      <alignment horizontal="center" vertical="center" shrinkToFit="1"/>
    </xf>
    <xf numFmtId="177" fontId="9" fillId="0" borderId="10" xfId="0" applyNumberFormat="1" applyFont="1" applyBorder="1" applyAlignment="1">
      <alignment horizontal="center" vertical="center" shrinkToFit="1"/>
    </xf>
    <xf numFmtId="177" fontId="9" fillId="0" borderId="9" xfId="0" applyNumberFormat="1" applyFont="1" applyFill="1" applyBorder="1" applyAlignment="1">
      <alignment horizontal="center" vertical="center" shrinkToFit="1"/>
    </xf>
    <xf numFmtId="177" fontId="9" fillId="0" borderId="5" xfId="0" applyNumberFormat="1" applyFont="1" applyFill="1" applyBorder="1" applyAlignment="1">
      <alignment horizontal="center" vertical="center" shrinkToFit="1"/>
    </xf>
    <xf numFmtId="177" fontId="9" fillId="0" borderId="6" xfId="0" applyNumberFormat="1" applyFont="1" applyFill="1" applyBorder="1" applyAlignment="1">
      <alignment horizontal="center" vertical="center" shrinkToFit="1"/>
    </xf>
    <xf numFmtId="177" fontId="9" fillId="0" borderId="10" xfId="0" applyNumberFormat="1" applyFont="1" applyFill="1" applyBorder="1" applyAlignment="1">
      <alignment horizontal="center" vertical="center" shrinkToFit="1"/>
    </xf>
    <xf numFmtId="0" fontId="9" fillId="5" borderId="51" xfId="0" applyFont="1" applyFill="1" applyBorder="1" applyAlignment="1">
      <alignment horizontal="center" vertical="center" shrinkToFit="1"/>
    </xf>
    <xf numFmtId="177" fontId="11" fillId="2" borderId="25" xfId="0" applyNumberFormat="1" applyFont="1" applyFill="1" applyBorder="1" applyAlignment="1">
      <alignment horizontal="center" vertical="center" shrinkToFit="1"/>
    </xf>
    <xf numFmtId="177" fontId="11" fillId="2" borderId="29" xfId="0" applyNumberFormat="1" applyFont="1" applyFill="1" applyBorder="1" applyAlignment="1">
      <alignment horizontal="center" vertical="center" shrinkToFit="1"/>
    </xf>
    <xf numFmtId="177" fontId="11" fillId="2" borderId="30" xfId="0" applyNumberFormat="1" applyFont="1" applyFill="1" applyBorder="1" applyAlignment="1">
      <alignment horizontal="center" vertical="center" shrinkToFit="1"/>
    </xf>
    <xf numFmtId="0" fontId="11" fillId="2" borderId="9" xfId="0" applyNumberFormat="1" applyFont="1" applyFill="1" applyBorder="1" applyAlignment="1">
      <alignment horizontal="center" vertical="center" shrinkToFit="1"/>
    </xf>
    <xf numFmtId="0" fontId="11" fillId="2" borderId="5" xfId="0" applyNumberFormat="1" applyFont="1" applyFill="1" applyBorder="1" applyAlignment="1">
      <alignment horizontal="center" vertical="center" shrinkToFit="1"/>
    </xf>
    <xf numFmtId="0" fontId="11" fillId="2" borderId="6" xfId="0" applyNumberFormat="1" applyFont="1" applyFill="1" applyBorder="1" applyAlignment="1">
      <alignment horizontal="center" vertical="center" shrinkToFit="1"/>
    </xf>
    <xf numFmtId="0" fontId="11" fillId="2" borderId="10" xfId="0" applyNumberFormat="1" applyFont="1" applyFill="1" applyBorder="1" applyAlignment="1">
      <alignment horizontal="center" vertical="center" shrinkToFit="1"/>
    </xf>
    <xf numFmtId="177" fontId="9" fillId="0" borderId="25" xfId="0" applyNumberFormat="1" applyFont="1" applyFill="1" applyBorder="1" applyAlignment="1">
      <alignment horizontal="center" vertical="center" shrinkToFit="1"/>
    </xf>
    <xf numFmtId="177" fontId="9" fillId="0" borderId="31" xfId="0" applyNumberFormat="1" applyFont="1" applyFill="1" applyBorder="1" applyAlignment="1">
      <alignment horizontal="center" vertical="center" shrinkToFit="1"/>
    </xf>
    <xf numFmtId="177" fontId="9" fillId="3" borderId="3" xfId="0" applyNumberFormat="1" applyFont="1" applyFill="1" applyBorder="1" applyAlignment="1">
      <alignment horizontal="center" vertical="center" shrinkToFit="1"/>
    </xf>
    <xf numFmtId="177" fontId="9" fillId="5" borderId="52" xfId="0" applyNumberFormat="1" applyFont="1" applyFill="1" applyBorder="1" applyAlignment="1">
      <alignment horizontal="center" vertical="center" shrinkToFit="1"/>
    </xf>
    <xf numFmtId="177" fontId="11" fillId="2" borderId="9" xfId="0" applyNumberFormat="1" applyFont="1" applyFill="1" applyBorder="1" applyAlignment="1">
      <alignment horizontal="center" vertical="center" wrapText="1" shrinkToFit="1"/>
    </xf>
    <xf numFmtId="177" fontId="39" fillId="0" borderId="9" xfId="0" applyNumberFormat="1" applyFont="1" applyFill="1" applyBorder="1" applyAlignment="1">
      <alignment horizontal="center" vertical="center" shrinkToFit="1"/>
    </xf>
    <xf numFmtId="177" fontId="39" fillId="0" borderId="25" xfId="0" applyNumberFormat="1" applyFont="1" applyFill="1" applyBorder="1" applyAlignment="1">
      <alignment horizontal="center" vertical="center" shrinkToFit="1"/>
    </xf>
    <xf numFmtId="177" fontId="39" fillId="0" borderId="6" xfId="0" applyNumberFormat="1" applyFont="1" applyFill="1" applyBorder="1" applyAlignment="1">
      <alignment horizontal="center" vertical="center" shrinkToFit="1"/>
    </xf>
    <xf numFmtId="177" fontId="39" fillId="0" borderId="31" xfId="0" applyNumberFormat="1" applyFont="1" applyFill="1" applyBorder="1" applyAlignment="1">
      <alignment horizontal="center" vertical="center" shrinkToFit="1"/>
    </xf>
    <xf numFmtId="177" fontId="39" fillId="5" borderId="52" xfId="0" applyNumberFormat="1" applyFont="1" applyFill="1" applyBorder="1" applyAlignment="1">
      <alignment horizontal="center" vertical="center" shrinkToFit="1"/>
    </xf>
    <xf numFmtId="0" fontId="39" fillId="5" borderId="51" xfId="0" applyFont="1" applyFill="1" applyBorder="1" applyAlignment="1">
      <alignment horizontal="center" vertical="center" shrinkToFit="1"/>
    </xf>
    <xf numFmtId="177" fontId="40" fillId="2" borderId="9" xfId="0" applyNumberFormat="1" applyFont="1" applyFill="1" applyBorder="1" applyAlignment="1">
      <alignment horizontal="center" vertical="center" wrapText="1" shrinkToFit="1"/>
    </xf>
    <xf numFmtId="177" fontId="40" fillId="2" borderId="25" xfId="0" applyNumberFormat="1" applyFont="1" applyFill="1" applyBorder="1" applyAlignment="1">
      <alignment horizontal="center" vertical="center" shrinkToFit="1"/>
    </xf>
    <xf numFmtId="177" fontId="40" fillId="2" borderId="29" xfId="0" applyNumberFormat="1" applyFont="1" applyFill="1" applyBorder="1" applyAlignment="1">
      <alignment horizontal="center" vertical="center" shrinkToFit="1"/>
    </xf>
    <xf numFmtId="177" fontId="40" fillId="2" borderId="30" xfId="0" applyNumberFormat="1" applyFont="1" applyFill="1" applyBorder="1" applyAlignment="1">
      <alignment horizontal="center" vertical="center" shrinkToFit="1"/>
    </xf>
    <xf numFmtId="177" fontId="39" fillId="3" borderId="11" xfId="0" applyNumberFormat="1" applyFont="1" applyFill="1" applyBorder="1" applyAlignment="1">
      <alignment horizontal="center" vertical="center" shrinkToFit="1"/>
    </xf>
    <xf numFmtId="177" fontId="39" fillId="3" borderId="3" xfId="0" applyNumberFormat="1" applyFont="1" applyFill="1" applyBorder="1" applyAlignment="1">
      <alignment horizontal="center" vertical="center" shrinkToFit="1"/>
    </xf>
    <xf numFmtId="177" fontId="39" fillId="0" borderId="9" xfId="0" applyNumberFormat="1" applyFont="1" applyBorder="1" applyAlignment="1">
      <alignment horizontal="center" vertical="center" shrinkToFit="1"/>
    </xf>
    <xf numFmtId="177" fontId="39" fillId="0" borderId="5" xfId="0" applyNumberFormat="1" applyFont="1" applyBorder="1" applyAlignment="1">
      <alignment horizontal="center" vertical="center" shrinkToFit="1"/>
    </xf>
    <xf numFmtId="177" fontId="39" fillId="0" borderId="6" xfId="0" applyNumberFormat="1" applyFont="1" applyBorder="1" applyAlignment="1">
      <alignment horizontal="center" vertical="center" shrinkToFit="1"/>
    </xf>
    <xf numFmtId="177" fontId="39" fillId="0" borderId="10" xfId="0" applyNumberFormat="1" applyFont="1" applyBorder="1" applyAlignment="1">
      <alignment horizontal="center" vertical="center" shrinkToFit="1"/>
    </xf>
    <xf numFmtId="177" fontId="39" fillId="0" borderId="25" xfId="0" applyNumberFormat="1" applyFont="1" applyBorder="1" applyAlignment="1">
      <alignment horizontal="center" vertical="center" shrinkToFit="1"/>
    </xf>
    <xf numFmtId="177" fontId="39" fillId="0" borderId="31" xfId="0" applyNumberFormat="1" applyFont="1" applyBorder="1" applyAlignment="1">
      <alignment horizontal="center" vertical="center" shrinkToFit="1"/>
    </xf>
    <xf numFmtId="177" fontId="39" fillId="5" borderId="62" xfId="0" applyNumberFormat="1" applyFont="1" applyFill="1" applyBorder="1" applyAlignment="1">
      <alignment horizontal="center" vertical="center" shrinkToFit="1"/>
    </xf>
    <xf numFmtId="0" fontId="39" fillId="5" borderId="50" xfId="0" applyFont="1" applyFill="1" applyBorder="1" applyAlignment="1">
      <alignment horizontal="center" vertical="center" shrinkToFit="1"/>
    </xf>
    <xf numFmtId="177" fontId="40" fillId="2" borderId="44" xfId="0" applyNumberFormat="1" applyFont="1" applyFill="1" applyBorder="1" applyAlignment="1">
      <alignment horizontal="center" vertical="center" shrinkToFit="1"/>
    </xf>
    <xf numFmtId="177" fontId="40" fillId="2" borderId="46" xfId="0" applyNumberFormat="1" applyFont="1" applyFill="1" applyBorder="1" applyAlignment="1">
      <alignment horizontal="center" vertical="center" shrinkToFit="1"/>
    </xf>
    <xf numFmtId="177" fontId="40" fillId="2" borderId="24" xfId="0" applyNumberFormat="1" applyFont="1" applyFill="1" applyBorder="1" applyAlignment="1">
      <alignment horizontal="center" vertical="center" shrinkToFit="1"/>
    </xf>
    <xf numFmtId="177" fontId="40" fillId="2" borderId="10" xfId="0" applyNumberFormat="1" applyFont="1" applyFill="1" applyBorder="1" applyAlignment="1">
      <alignment horizontal="center" vertical="center" shrinkToFit="1"/>
    </xf>
    <xf numFmtId="177" fontId="39" fillId="3" borderId="35" xfId="0" applyNumberFormat="1" applyFont="1" applyFill="1" applyBorder="1" applyAlignment="1">
      <alignment horizontal="center" vertical="center" shrinkToFit="1"/>
    </xf>
    <xf numFmtId="177" fontId="39" fillId="3" borderId="21" xfId="0" applyNumberFormat="1" applyFont="1" applyFill="1" applyBorder="1" applyAlignment="1">
      <alignment horizontal="center" vertical="center" shrinkToFit="1"/>
    </xf>
    <xf numFmtId="177" fontId="39" fillId="3" borderId="22" xfId="0" applyNumberFormat="1" applyFont="1" applyFill="1" applyBorder="1" applyAlignment="1">
      <alignment horizontal="center" vertical="center" shrinkToFit="1"/>
    </xf>
    <xf numFmtId="177" fontId="39" fillId="0" borderId="15" xfId="0" applyNumberFormat="1" applyFont="1" applyFill="1" applyBorder="1" applyAlignment="1">
      <alignment horizontal="center" vertical="center" shrinkToFit="1"/>
    </xf>
    <xf numFmtId="177" fontId="39" fillId="0" borderId="5" xfId="0" applyNumberFormat="1" applyFont="1" applyFill="1" applyBorder="1" applyAlignment="1">
      <alignment horizontal="center" vertical="center" shrinkToFit="1"/>
    </xf>
    <xf numFmtId="177" fontId="39" fillId="0" borderId="1" xfId="0" applyNumberFormat="1" applyFont="1" applyFill="1" applyBorder="1" applyAlignment="1">
      <alignment horizontal="center" vertical="center" shrinkToFit="1"/>
    </xf>
    <xf numFmtId="177" fontId="39" fillId="0" borderId="10" xfId="0" applyNumberFormat="1" applyFont="1" applyFill="1" applyBorder="1" applyAlignment="1">
      <alignment horizontal="center" vertical="center" shrinkToFit="1"/>
    </xf>
    <xf numFmtId="177" fontId="39" fillId="5" borderId="49" xfId="0" applyNumberFormat="1" applyFont="1" applyFill="1" applyBorder="1" applyAlignment="1">
      <alignment horizontal="center" vertical="center" wrapText="1" shrinkToFit="1"/>
    </xf>
    <xf numFmtId="177" fontId="40" fillId="2" borderId="5" xfId="0" applyNumberFormat="1" applyFont="1" applyFill="1" applyBorder="1" applyAlignment="1">
      <alignment horizontal="center" vertical="center" shrinkToFit="1"/>
    </xf>
    <xf numFmtId="177" fontId="40" fillId="2" borderId="6" xfId="0" applyNumberFormat="1" applyFont="1" applyFill="1" applyBorder="1" applyAlignment="1">
      <alignment horizontal="center" vertical="center" shrinkToFit="1"/>
    </xf>
    <xf numFmtId="177" fontId="39" fillId="3" borderId="2" xfId="0" applyNumberFormat="1" applyFont="1" applyFill="1" applyBorder="1" applyAlignment="1">
      <alignment horizontal="center" vertical="center" shrinkToFit="1"/>
    </xf>
    <xf numFmtId="177" fontId="33" fillId="0" borderId="53" xfId="0" applyNumberFormat="1" applyFont="1" applyFill="1" applyBorder="1" applyAlignment="1">
      <alignment horizontal="center" vertical="center" shrinkToFit="1"/>
    </xf>
    <xf numFmtId="177" fontId="33" fillId="0" borderId="5" xfId="0" applyNumberFormat="1" applyFont="1" applyFill="1" applyBorder="1" applyAlignment="1">
      <alignment horizontal="center" vertical="center" shrinkToFit="1"/>
    </xf>
    <xf numFmtId="177" fontId="33" fillId="0" borderId="24" xfId="0" applyNumberFormat="1" applyFont="1" applyFill="1" applyBorder="1" applyAlignment="1">
      <alignment horizontal="center" vertical="center" shrinkToFit="1"/>
    </xf>
    <xf numFmtId="177" fontId="33" fillId="0" borderId="10" xfId="0" applyNumberFormat="1" applyFont="1" applyFill="1" applyBorder="1" applyAlignment="1">
      <alignment horizontal="center" vertical="center" shrinkToFit="1"/>
    </xf>
    <xf numFmtId="177" fontId="33" fillId="0" borderId="15" xfId="0" applyNumberFormat="1" applyFont="1" applyFill="1" applyBorder="1" applyAlignment="1">
      <alignment horizontal="center" vertical="center" shrinkToFit="1"/>
    </xf>
    <xf numFmtId="177" fontId="33" fillId="0" borderId="25" xfId="0" applyNumberFormat="1" applyFont="1" applyFill="1" applyBorder="1" applyAlignment="1">
      <alignment horizontal="center" vertical="center" shrinkToFit="1"/>
    </xf>
    <xf numFmtId="177" fontId="33" fillId="0" borderId="1" xfId="0" applyNumberFormat="1" applyFont="1" applyFill="1" applyBorder="1" applyAlignment="1">
      <alignment horizontal="center" vertical="center" shrinkToFit="1"/>
    </xf>
    <xf numFmtId="177" fontId="33" fillId="0" borderId="31" xfId="0" applyNumberFormat="1" applyFont="1" applyFill="1" applyBorder="1" applyAlignment="1">
      <alignment horizontal="center" vertical="center" shrinkToFit="1"/>
    </xf>
    <xf numFmtId="177" fontId="39" fillId="5" borderId="49" xfId="0" applyNumberFormat="1" applyFont="1" applyFill="1" applyBorder="1" applyAlignment="1">
      <alignment horizontal="center" vertical="center" shrinkToFit="1"/>
    </xf>
    <xf numFmtId="0" fontId="39" fillId="5" borderId="52" xfId="0" applyFont="1" applyFill="1" applyBorder="1" applyAlignment="1">
      <alignment horizontal="center" vertical="center" shrinkToFit="1"/>
    </xf>
    <xf numFmtId="177" fontId="40" fillId="2" borderId="9" xfId="0" applyNumberFormat="1" applyFont="1" applyFill="1" applyBorder="1" applyAlignment="1">
      <alignment horizontal="center" vertical="center" shrinkToFit="1"/>
    </xf>
    <xf numFmtId="177" fontId="40" fillId="2" borderId="15" xfId="0" applyNumberFormat="1" applyFont="1" applyFill="1" applyBorder="1" applyAlignment="1">
      <alignment horizontal="center" vertical="center" shrinkToFit="1"/>
    </xf>
    <xf numFmtId="177" fontId="40" fillId="2" borderId="16" xfId="0" applyNumberFormat="1" applyFont="1" applyFill="1" applyBorder="1" applyAlignment="1">
      <alignment horizontal="center" vertical="center" shrinkToFit="1"/>
    </xf>
    <xf numFmtId="177" fontId="40" fillId="2" borderId="0" xfId="0" applyNumberFormat="1" applyFont="1" applyFill="1" applyBorder="1" applyAlignment="1">
      <alignment horizontal="center" vertical="center" shrinkToFit="1"/>
    </xf>
    <xf numFmtId="177" fontId="39" fillId="3" borderId="59" xfId="0" applyNumberFormat="1" applyFont="1" applyFill="1" applyBorder="1" applyAlignment="1">
      <alignment horizontal="center" vertical="center" shrinkToFit="1"/>
    </xf>
    <xf numFmtId="177" fontId="39" fillId="3" borderId="49" xfId="0" applyNumberFormat="1" applyFont="1" applyFill="1" applyBorder="1" applyAlignment="1">
      <alignment horizontal="center" vertical="center" shrinkToFit="1"/>
    </xf>
    <xf numFmtId="177" fontId="39" fillId="3" borderId="39" xfId="0" applyNumberFormat="1" applyFont="1" applyFill="1" applyBorder="1" applyAlignment="1">
      <alignment horizontal="center" vertical="center" shrinkToFit="1"/>
    </xf>
    <xf numFmtId="177" fontId="33" fillId="0" borderId="15" xfId="0" applyNumberFormat="1" applyFont="1" applyBorder="1" applyAlignment="1">
      <alignment horizontal="center" vertical="center" shrinkToFit="1"/>
    </xf>
    <xf numFmtId="177" fontId="33" fillId="0" borderId="25" xfId="0" applyNumberFormat="1" applyFont="1" applyBorder="1" applyAlignment="1">
      <alignment horizontal="center" vertical="center" shrinkToFit="1"/>
    </xf>
    <xf numFmtId="177" fontId="33" fillId="0" borderId="0" xfId="0" applyNumberFormat="1" applyFont="1" applyBorder="1" applyAlignment="1">
      <alignment horizontal="center" vertical="center" shrinkToFit="1"/>
    </xf>
    <xf numFmtId="177" fontId="33" fillId="0" borderId="45" xfId="0" applyNumberFormat="1" applyFont="1" applyBorder="1" applyAlignment="1">
      <alignment horizontal="center" vertical="center" shrinkToFit="1"/>
    </xf>
    <xf numFmtId="177" fontId="39" fillId="0" borderId="15" xfId="0" applyNumberFormat="1" applyFont="1" applyBorder="1" applyAlignment="1">
      <alignment horizontal="center" vertical="center" shrinkToFit="1"/>
    </xf>
    <xf numFmtId="177" fontId="39" fillId="0" borderId="1" xfId="0" applyNumberFormat="1" applyFont="1" applyBorder="1" applyAlignment="1">
      <alignment horizontal="center" vertical="center" shrinkToFit="1"/>
    </xf>
    <xf numFmtId="177" fontId="33" fillId="0" borderId="9" xfId="0" applyNumberFormat="1" applyFont="1" applyFill="1" applyBorder="1" applyAlignment="1">
      <alignment horizontal="center" vertical="center" shrinkToFit="1"/>
    </xf>
    <xf numFmtId="177" fontId="33" fillId="0" borderId="6" xfId="0" applyNumberFormat="1" applyFont="1" applyFill="1" applyBorder="1" applyAlignment="1">
      <alignment horizontal="center" vertical="center" shrinkToFit="1"/>
    </xf>
    <xf numFmtId="177" fontId="33" fillId="0" borderId="9" xfId="0" applyNumberFormat="1" applyFont="1" applyBorder="1" applyAlignment="1">
      <alignment horizontal="center" vertical="center" shrinkToFit="1"/>
    </xf>
    <xf numFmtId="177" fontId="33" fillId="0" borderId="6" xfId="0" applyNumberFormat="1" applyFont="1" applyBorder="1" applyAlignment="1">
      <alignment horizontal="center" vertical="center" shrinkToFit="1"/>
    </xf>
    <xf numFmtId="177" fontId="33" fillId="0" borderId="1" xfId="0" applyNumberFormat="1" applyFont="1" applyBorder="1" applyAlignment="1">
      <alignment horizontal="center" vertical="center" shrinkToFit="1"/>
    </xf>
    <xf numFmtId="177" fontId="33" fillId="0" borderId="53" xfId="0" applyNumberFormat="1" applyFont="1" applyBorder="1" applyAlignment="1">
      <alignment horizontal="center" vertical="center" shrinkToFit="1"/>
    </xf>
    <xf numFmtId="177" fontId="33" fillId="0" borderId="5" xfId="0" applyNumberFormat="1" applyFont="1" applyBorder="1" applyAlignment="1">
      <alignment horizontal="center" vertical="center" shrinkToFit="1"/>
    </xf>
    <xf numFmtId="177" fontId="33" fillId="0" borderId="24" xfId="0" applyNumberFormat="1" applyFont="1" applyBorder="1" applyAlignment="1">
      <alignment horizontal="center" vertical="center" shrinkToFit="1"/>
    </xf>
    <xf numFmtId="177" fontId="33" fillId="0" borderId="10" xfId="0" applyNumberFormat="1" applyFont="1" applyBorder="1" applyAlignment="1">
      <alignment horizontal="center" vertical="center" shrinkToFit="1"/>
    </xf>
    <xf numFmtId="177" fontId="33" fillId="0" borderId="31" xfId="0" applyNumberFormat="1" applyFont="1" applyBorder="1" applyAlignment="1">
      <alignment horizontal="center" vertical="center" shrinkToFit="1"/>
    </xf>
    <xf numFmtId="177" fontId="39" fillId="0" borderId="11" xfId="0" applyNumberFormat="1" applyFont="1" applyFill="1" applyBorder="1" applyAlignment="1">
      <alignment horizontal="center" vertical="center" shrinkToFit="1"/>
    </xf>
    <xf numFmtId="177" fontId="39" fillId="0" borderId="2" xfId="0" applyNumberFormat="1" applyFont="1" applyFill="1" applyBorder="1" applyAlignment="1">
      <alignment horizontal="center" vertical="center" shrinkToFit="1"/>
    </xf>
    <xf numFmtId="177" fontId="39" fillId="0" borderId="3" xfId="0" applyNumberFormat="1" applyFont="1" applyFill="1" applyBorder="1" applyAlignment="1">
      <alignment horizontal="center" vertical="center" shrinkToFit="1"/>
    </xf>
    <xf numFmtId="177" fontId="39" fillId="0" borderId="59" xfId="0" applyNumberFormat="1" applyFont="1" applyFill="1" applyBorder="1" applyAlignment="1">
      <alignment horizontal="center" vertical="center" shrinkToFit="1"/>
    </xf>
    <xf numFmtId="177" fontId="39" fillId="0" borderId="22" xfId="0" applyNumberFormat="1" applyFont="1" applyFill="1" applyBorder="1" applyAlignment="1">
      <alignment horizontal="center" vertical="center" shrinkToFit="1"/>
    </xf>
    <xf numFmtId="177" fontId="39" fillId="5" borderId="37" xfId="0" applyNumberFormat="1" applyFont="1" applyFill="1" applyBorder="1" applyAlignment="1">
      <alignment horizontal="center" vertical="center" wrapText="1" shrinkToFit="1"/>
    </xf>
    <xf numFmtId="177" fontId="39" fillId="5" borderId="34" xfId="0" applyNumberFormat="1" applyFont="1" applyFill="1" applyBorder="1" applyAlignment="1">
      <alignment horizontal="center" vertical="center" wrapText="1" shrinkToFit="1"/>
    </xf>
    <xf numFmtId="177" fontId="39" fillId="5" borderId="40" xfId="0" applyNumberFormat="1" applyFont="1" applyFill="1" applyBorder="1" applyAlignment="1">
      <alignment horizontal="right" vertical="center" wrapText="1" shrinkToFit="1"/>
    </xf>
    <xf numFmtId="177" fontId="39" fillId="5" borderId="41" xfId="0" applyNumberFormat="1" applyFont="1" applyFill="1" applyBorder="1" applyAlignment="1">
      <alignment horizontal="right" vertical="center" wrapText="1" shrinkToFit="1"/>
    </xf>
    <xf numFmtId="177" fontId="39" fillId="6" borderId="20" xfId="0" applyNumberFormat="1" applyFont="1" applyFill="1" applyBorder="1" applyAlignment="1">
      <alignment horizontal="center" vertical="center" shrinkToFit="1"/>
    </xf>
    <xf numFmtId="177" fontId="39" fillId="6" borderId="21" xfId="0" applyNumberFormat="1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177" fontId="39" fillId="6" borderId="32" xfId="0" applyNumberFormat="1" applyFont="1" applyFill="1" applyBorder="1" applyAlignment="1">
      <alignment horizontal="center" vertical="center" shrinkToFit="1"/>
    </xf>
    <xf numFmtId="177" fontId="39" fillId="6" borderId="33" xfId="0" applyNumberFormat="1" applyFont="1" applyFill="1" applyBorder="1" applyAlignment="1">
      <alignment horizontal="center" vertical="center" shrinkToFit="1"/>
    </xf>
    <xf numFmtId="177" fontId="39" fillId="6" borderId="35" xfId="0" applyNumberFormat="1" applyFont="1" applyFill="1" applyBorder="1" applyAlignment="1">
      <alignment horizontal="center" vertical="center" shrinkToFit="1"/>
    </xf>
    <xf numFmtId="177" fontId="39" fillId="6" borderId="32" xfId="0" applyNumberFormat="1" applyFont="1" applyFill="1" applyBorder="1" applyAlignment="1">
      <alignment horizontal="center" vertical="center" wrapText="1" shrinkToFit="1"/>
    </xf>
    <xf numFmtId="177" fontId="39" fillId="6" borderId="65" xfId="0" applyNumberFormat="1" applyFont="1" applyFill="1" applyBorder="1" applyAlignment="1">
      <alignment horizontal="center" vertical="center" wrapText="1" shrinkToFit="1"/>
    </xf>
    <xf numFmtId="177" fontId="39" fillId="6" borderId="36" xfId="0" applyNumberFormat="1" applyFont="1" applyFill="1" applyBorder="1" applyAlignment="1">
      <alignment horizontal="center" vertical="center" shrinkToFit="1"/>
    </xf>
    <xf numFmtId="177" fontId="36" fillId="6" borderId="20" xfId="0" applyNumberFormat="1" applyFont="1" applyFill="1" applyBorder="1" applyAlignment="1">
      <alignment horizontal="center" vertical="center" shrinkToFit="1"/>
    </xf>
    <xf numFmtId="177" fontId="36" fillId="6" borderId="35" xfId="0" applyNumberFormat="1" applyFont="1" applyFill="1" applyBorder="1" applyAlignment="1">
      <alignment horizontal="center" vertical="center" shrinkToFit="1"/>
    </xf>
    <xf numFmtId="177" fontId="36" fillId="6" borderId="21" xfId="0" applyNumberFormat="1" applyFont="1" applyFill="1" applyBorder="1" applyAlignment="1">
      <alignment horizontal="center" vertical="center" shrinkToFit="1"/>
    </xf>
    <xf numFmtId="177" fontId="36" fillId="5" borderId="37" xfId="0" applyNumberFormat="1" applyFont="1" applyFill="1" applyBorder="1" applyAlignment="1">
      <alignment horizontal="center" vertical="center" shrinkToFit="1"/>
    </xf>
    <xf numFmtId="0" fontId="36" fillId="5" borderId="37" xfId="0" applyFont="1" applyFill="1" applyBorder="1" applyAlignment="1">
      <alignment horizontal="center" vertical="center" shrinkToFit="1"/>
    </xf>
    <xf numFmtId="177" fontId="37" fillId="2" borderId="11" xfId="0" applyNumberFormat="1" applyFont="1" applyFill="1" applyBorder="1" applyAlignment="1">
      <alignment horizontal="center" vertical="center" shrinkToFit="1"/>
    </xf>
    <xf numFmtId="177" fontId="37" fillId="2" borderId="2" xfId="0" applyNumberFormat="1" applyFont="1" applyFill="1" applyBorder="1" applyAlignment="1">
      <alignment horizontal="center" vertical="center" shrinkToFit="1"/>
    </xf>
    <xf numFmtId="177" fontId="37" fillId="2" borderId="5" xfId="0" applyNumberFormat="1" applyFont="1" applyFill="1" applyBorder="1" applyAlignment="1">
      <alignment horizontal="center" vertical="center" shrinkToFit="1"/>
    </xf>
    <xf numFmtId="177" fontId="37" fillId="2" borderId="39" xfId="0" applyNumberFormat="1" applyFont="1" applyFill="1" applyBorder="1" applyAlignment="1">
      <alignment horizontal="center" vertical="center" shrinkToFit="1"/>
    </xf>
    <xf numFmtId="177" fontId="36" fillId="3" borderId="2" xfId="0" applyNumberFormat="1" applyFont="1" applyFill="1" applyBorder="1" applyAlignment="1">
      <alignment horizontal="center" vertical="center" shrinkToFit="1"/>
    </xf>
    <xf numFmtId="177" fontId="38" fillId="0" borderId="2" xfId="0" applyNumberFormat="1" applyFont="1" applyFill="1" applyBorder="1" applyAlignment="1">
      <alignment horizontal="center" vertical="center" shrinkToFit="1"/>
    </xf>
    <xf numFmtId="177" fontId="38" fillId="0" borderId="3" xfId="0" applyNumberFormat="1" applyFont="1" applyFill="1" applyBorder="1" applyAlignment="1">
      <alignment horizontal="center" vertical="center" shrinkToFit="1"/>
    </xf>
    <xf numFmtId="177" fontId="38" fillId="0" borderId="59" xfId="0" applyNumberFormat="1" applyFont="1" applyFill="1" applyBorder="1" applyAlignment="1">
      <alignment horizontal="center" vertical="center" shrinkToFit="1"/>
    </xf>
    <xf numFmtId="177" fontId="36" fillId="0" borderId="2" xfId="0" applyNumberFormat="1" applyFont="1" applyFill="1" applyBorder="1" applyAlignment="1">
      <alignment horizontal="center" vertical="center" shrinkToFit="1"/>
    </xf>
    <xf numFmtId="177" fontId="36" fillId="0" borderId="59" xfId="0" applyNumberFormat="1" applyFont="1" applyFill="1" applyBorder="1" applyAlignment="1">
      <alignment horizontal="center" vertical="center" shrinkToFit="1"/>
    </xf>
    <xf numFmtId="177" fontId="36" fillId="0" borderId="11" xfId="0" applyNumberFormat="1" applyFont="1" applyFill="1" applyBorder="1" applyAlignment="1">
      <alignment horizontal="center" vertical="center" shrinkToFit="1"/>
    </xf>
    <xf numFmtId="177" fontId="36" fillId="0" borderId="22" xfId="0" applyNumberFormat="1" applyFont="1" applyFill="1" applyBorder="1" applyAlignment="1">
      <alignment horizontal="center" vertical="center" shrinkToFit="1"/>
    </xf>
    <xf numFmtId="177" fontId="36" fillId="5" borderId="59" xfId="0" applyNumberFormat="1" applyFont="1" applyFill="1" applyBorder="1" applyAlignment="1">
      <alignment horizontal="center" vertical="center" wrapText="1" shrinkToFit="1"/>
    </xf>
    <xf numFmtId="177" fontId="36" fillId="5" borderId="39" xfId="0" applyNumberFormat="1" applyFont="1" applyFill="1" applyBorder="1" applyAlignment="1">
      <alignment horizontal="center" vertical="center" wrapText="1" shrinkToFit="1"/>
    </xf>
    <xf numFmtId="177" fontId="36" fillId="5" borderId="61" xfId="0" applyNumberFormat="1" applyFont="1" applyFill="1" applyBorder="1" applyAlignment="1">
      <alignment horizontal="right" vertical="center" wrapText="1" shrinkToFit="1"/>
    </xf>
    <xf numFmtId="177" fontId="36" fillId="0" borderId="3" xfId="0" applyNumberFormat="1" applyFont="1" applyFill="1" applyBorder="1" applyAlignment="1">
      <alignment horizontal="center" vertical="center" shrinkToFit="1"/>
    </xf>
    <xf numFmtId="177" fontId="36" fillId="0" borderId="9" xfId="0" applyNumberFormat="1" applyFont="1" applyFill="1" applyBorder="1" applyAlignment="1">
      <alignment horizontal="center" vertical="center" shrinkToFit="1"/>
    </xf>
    <xf numFmtId="177" fontId="36" fillId="0" borderId="25" xfId="0" applyNumberFormat="1" applyFont="1" applyFill="1" applyBorder="1" applyAlignment="1">
      <alignment horizontal="center" vertical="center" shrinkToFit="1"/>
    </xf>
    <xf numFmtId="177" fontId="36" fillId="0" borderId="6" xfId="0" applyNumberFormat="1" applyFont="1" applyFill="1" applyBorder="1" applyAlignment="1">
      <alignment horizontal="center" vertical="center" shrinkToFit="1"/>
    </xf>
    <xf numFmtId="177" fontId="36" fillId="0" borderId="31" xfId="0" applyNumberFormat="1" applyFont="1" applyFill="1" applyBorder="1" applyAlignment="1">
      <alignment horizontal="center" vertical="center" shrinkToFit="1"/>
    </xf>
    <xf numFmtId="177" fontId="36" fillId="0" borderId="15" xfId="0" applyNumberFormat="1" applyFont="1" applyFill="1" applyBorder="1" applyAlignment="1">
      <alignment horizontal="center" vertical="center" shrinkToFit="1"/>
    </xf>
    <xf numFmtId="177" fontId="36" fillId="0" borderId="1" xfId="0" applyNumberFormat="1" applyFont="1" applyFill="1" applyBorder="1" applyAlignment="1">
      <alignment horizontal="center" vertical="center" shrinkToFit="1"/>
    </xf>
    <xf numFmtId="177" fontId="36" fillId="0" borderId="5" xfId="0" applyNumberFormat="1" applyFont="1" applyFill="1" applyBorder="1" applyAlignment="1">
      <alignment horizontal="center" vertical="center" shrinkToFit="1"/>
    </xf>
    <xf numFmtId="177" fontId="36" fillId="0" borderId="10" xfId="0" applyNumberFormat="1" applyFont="1" applyFill="1" applyBorder="1" applyAlignment="1">
      <alignment horizontal="center" vertical="center" shrinkToFit="1"/>
    </xf>
    <xf numFmtId="177" fontId="38" fillId="0" borderId="2" xfId="0" applyNumberFormat="1" applyFont="1" applyBorder="1" applyAlignment="1">
      <alignment horizontal="center" vertical="center" shrinkToFit="1"/>
    </xf>
    <xf numFmtId="177" fontId="38" fillId="0" borderId="3" xfId="0" applyNumberFormat="1" applyFont="1" applyBorder="1" applyAlignment="1">
      <alignment horizontal="center" vertical="center" shrinkToFit="1"/>
    </xf>
    <xf numFmtId="177" fontId="38" fillId="0" borderId="59" xfId="0" applyNumberFormat="1" applyFont="1" applyBorder="1" applyAlignment="1">
      <alignment horizontal="center" vertical="center" shrinkToFit="1"/>
    </xf>
    <xf numFmtId="177" fontId="38" fillId="0" borderId="15" xfId="0" applyNumberFormat="1" applyFont="1" applyBorder="1" applyAlignment="1">
      <alignment horizontal="center" vertical="center" shrinkToFit="1"/>
    </xf>
    <xf numFmtId="177" fontId="38" fillId="0" borderId="25" xfId="0" applyNumberFormat="1" applyFont="1" applyBorder="1" applyAlignment="1">
      <alignment horizontal="center" vertical="center" shrinkToFit="1"/>
    </xf>
    <xf numFmtId="177" fontId="38" fillId="0" borderId="1" xfId="0" applyNumberFormat="1" applyFont="1" applyBorder="1" applyAlignment="1">
      <alignment horizontal="center" vertical="center" shrinkToFit="1"/>
    </xf>
    <xf numFmtId="177" fontId="38" fillId="0" borderId="31" xfId="0" applyNumberFormat="1" applyFont="1" applyBorder="1" applyAlignment="1">
      <alignment horizontal="center" vertical="center" shrinkToFit="1"/>
    </xf>
    <xf numFmtId="177" fontId="36" fillId="0" borderId="15" xfId="0" applyNumberFormat="1" applyFont="1" applyBorder="1" applyAlignment="1">
      <alignment horizontal="center" vertical="center" shrinkToFit="1"/>
    </xf>
    <xf numFmtId="177" fontId="36" fillId="0" borderId="5" xfId="0" applyNumberFormat="1" applyFont="1" applyBorder="1" applyAlignment="1">
      <alignment horizontal="center" vertical="center" shrinkToFit="1"/>
    </xf>
    <xf numFmtId="177" fontId="36" fillId="0" borderId="1" xfId="0" applyNumberFormat="1" applyFont="1" applyBorder="1" applyAlignment="1">
      <alignment horizontal="center" vertical="center" shrinkToFit="1"/>
    </xf>
    <xf numFmtId="177" fontId="36" fillId="0" borderId="10" xfId="0" applyNumberFormat="1" applyFont="1" applyBorder="1" applyAlignment="1">
      <alignment horizontal="center" vertical="center" shrinkToFit="1"/>
    </xf>
    <xf numFmtId="177" fontId="38" fillId="0" borderId="15" xfId="0" applyNumberFormat="1" applyFont="1" applyFill="1" applyBorder="1" applyAlignment="1">
      <alignment horizontal="center" vertical="center" shrinkToFit="1"/>
    </xf>
    <xf numFmtId="177" fontId="38" fillId="0" borderId="25" xfId="0" applyNumberFormat="1" applyFont="1" applyFill="1" applyBorder="1" applyAlignment="1">
      <alignment horizontal="center" vertical="center" shrinkToFit="1"/>
    </xf>
    <xf numFmtId="177" fontId="38" fillId="0" borderId="1" xfId="0" applyNumberFormat="1" applyFont="1" applyFill="1" applyBorder="1" applyAlignment="1">
      <alignment horizontal="center" vertical="center" shrinkToFit="1"/>
    </xf>
    <xf numFmtId="177" fontId="38" fillId="0" borderId="31" xfId="0" applyNumberFormat="1" applyFont="1" applyFill="1" applyBorder="1" applyAlignment="1">
      <alignment horizontal="center" vertical="center" shrinkToFit="1"/>
    </xf>
    <xf numFmtId="177" fontId="36" fillId="5" borderId="37" xfId="0" applyNumberFormat="1" applyFont="1" applyFill="1" applyBorder="1" applyAlignment="1">
      <alignment horizontal="center" vertical="center" wrapText="1" shrinkToFit="1"/>
    </xf>
    <xf numFmtId="177" fontId="37" fillId="2" borderId="11" xfId="0" applyNumberFormat="1" applyFont="1" applyFill="1" applyBorder="1" applyAlignment="1">
      <alignment horizontal="center" vertical="center" wrapText="1" shrinkToFit="1"/>
    </xf>
    <xf numFmtId="177" fontId="36" fillId="0" borderId="9" xfId="0" applyNumberFormat="1" applyFont="1" applyBorder="1" applyAlignment="1">
      <alignment horizontal="center" vertical="center" shrinkToFit="1"/>
    </xf>
    <xf numFmtId="177" fontId="36" fillId="0" borderId="6" xfId="0" applyNumberFormat="1" applyFont="1" applyBorder="1" applyAlignment="1">
      <alignment horizontal="center" vertical="center" shrinkToFit="1"/>
    </xf>
    <xf numFmtId="177" fontId="36" fillId="0" borderId="25" xfId="0" applyNumberFormat="1" applyFont="1" applyBorder="1" applyAlignment="1">
      <alignment horizontal="center" vertical="center" shrinkToFit="1"/>
    </xf>
    <xf numFmtId="177" fontId="36" fillId="0" borderId="31" xfId="0" applyNumberFormat="1" applyFont="1" applyBorder="1" applyAlignment="1">
      <alignment horizontal="center" vertical="center" shrinkToFit="1"/>
    </xf>
    <xf numFmtId="177" fontId="36" fillId="3" borderId="3" xfId="0" applyNumberFormat="1" applyFont="1" applyFill="1" applyBorder="1" applyAlignment="1">
      <alignment horizontal="center" vertical="center" shrinkToFit="1"/>
    </xf>
    <xf numFmtId="177" fontId="36" fillId="3" borderId="59" xfId="0" applyNumberFormat="1" applyFont="1" applyFill="1" applyBorder="1" applyAlignment="1">
      <alignment horizontal="center" vertical="center" shrinkToFit="1"/>
    </xf>
    <xf numFmtId="177" fontId="36" fillId="3" borderId="49" xfId="0" applyNumberFormat="1" applyFont="1" applyFill="1" applyBorder="1" applyAlignment="1">
      <alignment horizontal="center" vertical="center" shrinkToFit="1"/>
    </xf>
    <xf numFmtId="177" fontId="36" fillId="3" borderId="39" xfId="0" applyNumberFormat="1" applyFont="1" applyFill="1" applyBorder="1" applyAlignment="1">
      <alignment horizontal="center" vertical="center" shrinkToFit="1"/>
    </xf>
    <xf numFmtId="177" fontId="38" fillId="0" borderId="39" xfId="0" applyNumberFormat="1" applyFont="1" applyBorder="1" applyAlignment="1">
      <alignment horizontal="center" vertical="center" shrinkToFit="1"/>
    </xf>
    <xf numFmtId="177" fontId="38" fillId="0" borderId="0" xfId="0" applyNumberFormat="1" applyFont="1" applyBorder="1" applyAlignment="1">
      <alignment horizontal="center" vertical="center" shrinkToFit="1"/>
    </xf>
    <xf numFmtId="177" fontId="38" fillId="0" borderId="45" xfId="0" applyNumberFormat="1" applyFont="1" applyBorder="1" applyAlignment="1">
      <alignment horizontal="center" vertical="center" shrinkToFit="1"/>
    </xf>
    <xf numFmtId="177" fontId="36" fillId="5" borderId="65" xfId="0" applyNumberFormat="1" applyFont="1" applyFill="1" applyBorder="1" applyAlignment="1">
      <alignment horizontal="center" vertical="center" shrinkToFit="1"/>
    </xf>
    <xf numFmtId="177" fontId="37" fillId="2" borderId="19" xfId="0" applyNumberFormat="1" applyFont="1" applyFill="1" applyBorder="1" applyAlignment="1">
      <alignment horizontal="center" vertical="center" wrapText="1" shrinkToFit="1"/>
    </xf>
    <xf numFmtId="177" fontId="37" fillId="2" borderId="20" xfId="0" applyNumberFormat="1" applyFont="1" applyFill="1" applyBorder="1" applyAlignment="1">
      <alignment horizontal="center" vertical="center" shrinkToFit="1"/>
    </xf>
    <xf numFmtId="177" fontId="37" fillId="2" borderId="49" xfId="0" applyNumberFormat="1" applyFont="1" applyFill="1" applyBorder="1" applyAlignment="1">
      <alignment horizontal="center" vertical="center" shrinkToFit="1"/>
    </xf>
    <xf numFmtId="177" fontId="36" fillId="3" borderId="20" xfId="0" applyNumberFormat="1" applyFont="1" applyFill="1" applyBorder="1" applyAlignment="1">
      <alignment horizontal="center" vertical="center" shrinkToFit="1"/>
    </xf>
    <xf numFmtId="177" fontId="38" fillId="0" borderId="20" xfId="0" applyNumberFormat="1" applyFont="1" applyFill="1" applyBorder="1" applyAlignment="1">
      <alignment horizontal="center" vertical="center" shrinkToFit="1"/>
    </xf>
    <xf numFmtId="177" fontId="38" fillId="0" borderId="64" xfId="0" applyNumberFormat="1" applyFont="1" applyFill="1" applyBorder="1" applyAlignment="1">
      <alignment horizontal="center" vertical="center" shrinkToFit="1"/>
    </xf>
    <xf numFmtId="177" fontId="38" fillId="0" borderId="48" xfId="0" applyNumberFormat="1" applyFont="1" applyFill="1" applyBorder="1" applyAlignment="1">
      <alignment horizontal="center" vertical="center" shrinkToFit="1"/>
    </xf>
    <xf numFmtId="0" fontId="36" fillId="5" borderId="53" xfId="0" applyFont="1" applyFill="1" applyBorder="1" applyAlignment="1">
      <alignment horizontal="center" vertical="center" shrinkToFit="1"/>
    </xf>
    <xf numFmtId="177" fontId="37" fillId="2" borderId="3" xfId="0" applyNumberFormat="1" applyFont="1" applyFill="1" applyBorder="1" applyAlignment="1">
      <alignment horizontal="center" vertical="center" shrinkToFit="1"/>
    </xf>
    <xf numFmtId="177" fontId="37" fillId="2" borderId="9" xfId="0" applyNumberFormat="1" applyFont="1" applyFill="1" applyBorder="1" applyAlignment="1">
      <alignment horizontal="center" vertical="center" shrinkToFit="1"/>
    </xf>
    <xf numFmtId="177" fontId="36" fillId="3" borderId="10" xfId="0" applyNumberFormat="1" applyFont="1" applyFill="1" applyBorder="1" applyAlignment="1">
      <alignment horizontal="center" vertical="center" shrinkToFit="1"/>
    </xf>
    <xf numFmtId="177" fontId="36" fillId="3" borderId="55" xfId="0" applyNumberFormat="1" applyFont="1" applyFill="1" applyBorder="1" applyAlignment="1">
      <alignment horizontal="center" vertical="center" shrinkToFit="1"/>
    </xf>
    <xf numFmtId="177" fontId="36" fillId="3" borderId="11" xfId="0" applyNumberFormat="1" applyFont="1" applyFill="1" applyBorder="1" applyAlignment="1">
      <alignment horizontal="center" vertical="center" shrinkToFit="1"/>
    </xf>
    <xf numFmtId="177" fontId="36" fillId="3" borderId="22" xfId="0" applyNumberFormat="1" applyFont="1" applyFill="1" applyBorder="1" applyAlignment="1">
      <alignment horizontal="center" vertical="center" shrinkToFit="1"/>
    </xf>
    <xf numFmtId="177" fontId="9" fillId="5" borderId="53" xfId="0" applyNumberFormat="1" applyFont="1" applyFill="1" applyBorder="1" applyAlignment="1">
      <alignment horizontal="center" vertical="center" shrinkToFit="1"/>
    </xf>
    <xf numFmtId="177" fontId="9" fillId="5" borderId="26" xfId="0" applyNumberFormat="1" applyFont="1" applyFill="1" applyBorder="1" applyAlignment="1">
      <alignment horizontal="center" vertical="center" shrinkToFit="1"/>
    </xf>
    <xf numFmtId="0" fontId="11" fillId="2" borderId="15" xfId="0" applyNumberFormat="1" applyFont="1" applyFill="1" applyBorder="1" applyAlignment="1">
      <alignment horizontal="center" vertical="center" shrinkToFit="1"/>
    </xf>
    <xf numFmtId="0" fontId="11" fillId="2" borderId="25" xfId="0" applyNumberFormat="1" applyFont="1" applyFill="1" applyBorder="1" applyAlignment="1">
      <alignment horizontal="center" vertical="center" shrinkToFit="1"/>
    </xf>
    <xf numFmtId="0" fontId="11" fillId="2" borderId="28" xfId="0" applyNumberFormat="1" applyFont="1" applyFill="1" applyBorder="1" applyAlignment="1">
      <alignment horizontal="center" vertical="center" shrinkToFit="1"/>
    </xf>
    <xf numFmtId="0" fontId="11" fillId="2" borderId="30" xfId="0" applyNumberFormat="1" applyFont="1" applyFill="1" applyBorder="1" applyAlignment="1">
      <alignment horizontal="center" vertical="center" shrinkToFit="1"/>
    </xf>
    <xf numFmtId="177" fontId="9" fillId="3" borderId="11" xfId="0" applyNumberFormat="1" applyFont="1" applyFill="1" applyBorder="1" applyAlignment="1">
      <alignment horizontal="center" vertical="center" shrinkToFit="1"/>
    </xf>
    <xf numFmtId="177" fontId="36" fillId="6" borderId="65" xfId="0" applyNumberFormat="1" applyFont="1" applyFill="1" applyBorder="1" applyAlignment="1">
      <alignment horizontal="center" vertical="center" wrapText="1" shrinkToFit="1"/>
    </xf>
    <xf numFmtId="177" fontId="36" fillId="6" borderId="33" xfId="0" applyNumberFormat="1" applyFont="1" applyFill="1" applyBorder="1" applyAlignment="1">
      <alignment horizontal="center" vertical="center" shrinkToFit="1"/>
    </xf>
    <xf numFmtId="177" fontId="36" fillId="6" borderId="36" xfId="0" applyNumberFormat="1" applyFont="1" applyFill="1" applyBorder="1" applyAlignment="1">
      <alignment horizontal="center" vertical="center" shrinkToFit="1"/>
    </xf>
    <xf numFmtId="0" fontId="40" fillId="2" borderId="9" xfId="0" applyNumberFormat="1" applyFont="1" applyFill="1" applyBorder="1" applyAlignment="1">
      <alignment horizontal="center" vertical="center" shrinkToFit="1"/>
    </xf>
    <xf numFmtId="0" fontId="40" fillId="2" borderId="25" xfId="0" applyNumberFormat="1" applyFont="1" applyFill="1" applyBorder="1" applyAlignment="1">
      <alignment horizontal="center" vertical="center" shrinkToFit="1"/>
    </xf>
    <xf numFmtId="0" fontId="40" fillId="2" borderId="29" xfId="0" applyNumberFormat="1" applyFont="1" applyFill="1" applyBorder="1" applyAlignment="1">
      <alignment horizontal="center" vertical="center" shrinkToFit="1"/>
    </xf>
    <xf numFmtId="0" fontId="40" fillId="2" borderId="30" xfId="0" applyNumberFormat="1" applyFont="1" applyFill="1" applyBorder="1" applyAlignment="1">
      <alignment horizontal="center" vertical="center" shrinkToFit="1"/>
    </xf>
    <xf numFmtId="0" fontId="40" fillId="2" borderId="9" xfId="0" applyNumberFormat="1" applyFont="1" applyFill="1" applyBorder="1" applyAlignment="1">
      <alignment horizontal="center" vertical="center" wrapText="1" shrinkToFit="1"/>
    </xf>
    <xf numFmtId="0" fontId="40" fillId="2" borderId="5" xfId="0" applyNumberFormat="1" applyFont="1" applyFill="1" applyBorder="1" applyAlignment="1">
      <alignment horizontal="center" vertical="center" shrinkToFit="1"/>
    </xf>
    <xf numFmtId="0" fontId="40" fillId="2" borderId="6" xfId="0" applyNumberFormat="1" applyFont="1" applyFill="1" applyBorder="1" applyAlignment="1">
      <alignment horizontal="center" vertical="center" shrinkToFit="1"/>
    </xf>
    <xf numFmtId="0" fontId="40" fillId="2" borderId="10" xfId="0" applyNumberFormat="1" applyFont="1" applyFill="1" applyBorder="1" applyAlignment="1">
      <alignment horizontal="center" vertical="center" shrinkToFit="1"/>
    </xf>
    <xf numFmtId="177" fontId="39" fillId="3" borderId="8" xfId="0" applyNumberFormat="1" applyFont="1" applyFill="1" applyBorder="1" applyAlignment="1">
      <alignment horizontal="center" vertical="center" shrinkToFit="1"/>
    </xf>
    <xf numFmtId="177" fontId="39" fillId="5" borderId="62" xfId="0" applyNumberFormat="1" applyFont="1" applyFill="1" applyBorder="1" applyAlignment="1">
      <alignment horizontal="center" vertical="center" wrapText="1" shrinkToFit="1"/>
    </xf>
    <xf numFmtId="177" fontId="40" fillId="2" borderId="44" xfId="0" applyNumberFormat="1" applyFont="1" applyFill="1" applyBorder="1" applyAlignment="1">
      <alignment horizontal="center" vertical="center" wrapText="1" shrinkToFit="1"/>
    </xf>
    <xf numFmtId="177" fontId="39" fillId="3" borderId="32" xfId="0" applyNumberFormat="1" applyFont="1" applyFill="1" applyBorder="1" applyAlignment="1">
      <alignment horizontal="center" vertical="center" shrinkToFit="1"/>
    </xf>
    <xf numFmtId="177" fontId="33" fillId="0" borderId="47" xfId="0" applyNumberFormat="1" applyFont="1" applyBorder="1" applyAlignment="1">
      <alignment horizontal="center" vertical="center" shrinkToFit="1"/>
    </xf>
    <xf numFmtId="177" fontId="33" fillId="0" borderId="46" xfId="0" applyNumberFormat="1" applyFont="1" applyBorder="1" applyAlignment="1">
      <alignment horizontal="center" vertical="center" shrinkToFit="1"/>
    </xf>
    <xf numFmtId="177" fontId="33" fillId="0" borderId="48" xfId="0" applyNumberFormat="1" applyFont="1" applyBorder="1" applyAlignment="1">
      <alignment horizontal="center" vertical="center" shrinkToFit="1"/>
    </xf>
    <xf numFmtId="177" fontId="39" fillId="5" borderId="52" xfId="0" applyNumberFormat="1" applyFont="1" applyFill="1" applyBorder="1" applyAlignment="1">
      <alignment horizontal="center" vertical="center" wrapText="1" shrinkToFit="1"/>
    </xf>
    <xf numFmtId="177" fontId="40" fillId="2" borderId="16" xfId="0" applyNumberFormat="1" applyFont="1" applyFill="1" applyBorder="1" applyAlignment="1">
      <alignment horizontal="center" vertical="center" wrapText="1" shrinkToFit="1"/>
    </xf>
    <xf numFmtId="177" fontId="39" fillId="3" borderId="50" xfId="0" applyNumberFormat="1" applyFont="1" applyFill="1" applyBorder="1" applyAlignment="1">
      <alignment horizontal="center" vertical="center" shrinkToFit="1"/>
    </xf>
    <xf numFmtId="177" fontId="33" fillId="0" borderId="0" xfId="0" applyNumberFormat="1" applyFont="1" applyFill="1" applyBorder="1" applyAlignment="1">
      <alignment horizontal="center" vertical="center" shrinkToFit="1"/>
    </xf>
    <xf numFmtId="177" fontId="33" fillId="0" borderId="17" xfId="0" applyNumberFormat="1" applyFont="1" applyFill="1" applyBorder="1" applyAlignment="1">
      <alignment horizontal="center" vertical="center" shrinkToFit="1"/>
    </xf>
    <xf numFmtId="177" fontId="33" fillId="0" borderId="16" xfId="0" applyNumberFormat="1" applyFont="1" applyFill="1" applyBorder="1" applyAlignment="1">
      <alignment horizontal="center" vertical="center" shrinkToFit="1"/>
    </xf>
    <xf numFmtId="177" fontId="33" fillId="0" borderId="45" xfId="0" applyNumberFormat="1" applyFont="1" applyFill="1" applyBorder="1" applyAlignment="1">
      <alignment horizontal="center" vertical="center" shrinkToFit="1"/>
    </xf>
    <xf numFmtId="177" fontId="39" fillId="3" borderId="56" xfId="0" applyNumberFormat="1" applyFont="1" applyFill="1" applyBorder="1" applyAlignment="1">
      <alignment horizontal="center" vertical="center" shrinkToFit="1"/>
    </xf>
    <xf numFmtId="177" fontId="39" fillId="3" borderId="67" xfId="0" applyNumberFormat="1" applyFont="1" applyFill="1" applyBorder="1" applyAlignment="1">
      <alignment horizontal="center" vertical="center" shrinkToFit="1"/>
    </xf>
    <xf numFmtId="177" fontId="39" fillId="3" borderId="20" xfId="0" applyNumberFormat="1" applyFont="1" applyFill="1" applyBorder="1" applyAlignment="1">
      <alignment horizontal="center" vertical="center" shrinkToFit="1"/>
    </xf>
    <xf numFmtId="177" fontId="33" fillId="0" borderId="64" xfId="0" applyNumberFormat="1" applyFont="1" applyFill="1" applyBorder="1" applyAlignment="1">
      <alignment horizontal="center" vertical="center" shrinkToFit="1"/>
    </xf>
    <xf numFmtId="177" fontId="33" fillId="0" borderId="46" xfId="0" applyNumberFormat="1" applyFont="1" applyFill="1" applyBorder="1" applyAlignment="1">
      <alignment horizontal="center" vertical="center" shrinkToFit="1"/>
    </xf>
    <xf numFmtId="177" fontId="33" fillId="0" borderId="47" xfId="0" applyNumberFormat="1" applyFont="1" applyFill="1" applyBorder="1" applyAlignment="1">
      <alignment horizontal="center" vertical="center" shrinkToFit="1"/>
    </xf>
    <xf numFmtId="177" fontId="33" fillId="0" borderId="48" xfId="0" applyNumberFormat="1" applyFont="1" applyFill="1" applyBorder="1" applyAlignment="1">
      <alignment horizontal="center" vertical="center" shrinkToFit="1"/>
    </xf>
    <xf numFmtId="177" fontId="33" fillId="0" borderId="17" xfId="0" applyNumberFormat="1" applyFont="1" applyBorder="1" applyAlignment="1">
      <alignment horizontal="center" vertical="center" shrinkToFit="1"/>
    </xf>
    <xf numFmtId="177" fontId="33" fillId="0" borderId="16" xfId="0" applyNumberFormat="1" applyFont="1" applyBorder="1" applyAlignment="1">
      <alignment horizontal="center" vertical="center" shrinkToFit="1"/>
    </xf>
    <xf numFmtId="177" fontId="11" fillId="2" borderId="16" xfId="0" applyNumberFormat="1" applyFont="1" applyFill="1" applyBorder="1" applyAlignment="1">
      <alignment horizontal="center" vertical="center" shrinkToFit="1"/>
    </xf>
    <xf numFmtId="177" fontId="11" fillId="2" borderId="45" xfId="0" applyNumberFormat="1" applyFont="1" applyFill="1" applyBorder="1" applyAlignment="1">
      <alignment horizontal="center" vertical="center" shrinkToFit="1"/>
    </xf>
    <xf numFmtId="177" fontId="9" fillId="3" borderId="10" xfId="0" applyNumberFormat="1" applyFont="1" applyFill="1" applyBorder="1" applyAlignment="1">
      <alignment horizontal="center" vertical="center" shrinkToFit="1"/>
    </xf>
    <xf numFmtId="177" fontId="9" fillId="5" borderId="54" xfId="0" applyNumberFormat="1" applyFont="1" applyFill="1" applyBorder="1" applyAlignment="1">
      <alignment horizontal="center" vertical="center" shrinkToFit="1"/>
    </xf>
    <xf numFmtId="0" fontId="9" fillId="5" borderId="8" xfId="0" applyFont="1" applyFill="1" applyBorder="1" applyAlignment="1">
      <alignment horizontal="center" vertical="center" shrinkToFit="1"/>
    </xf>
    <xf numFmtId="177" fontId="9" fillId="3" borderId="56" xfId="0" applyNumberFormat="1" applyFont="1" applyFill="1" applyBorder="1" applyAlignment="1">
      <alignment horizontal="center" vertical="center" shrinkToFit="1"/>
    </xf>
    <xf numFmtId="177" fontId="9" fillId="3" borderId="57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Border="1" applyAlignment="1">
      <alignment horizontal="center" vertical="center" shrinkToFit="1"/>
    </xf>
    <xf numFmtId="177" fontId="9" fillId="0" borderId="1" xfId="0" applyNumberFormat="1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/>
    </xf>
    <xf numFmtId="177" fontId="39" fillId="3" borderId="10" xfId="0" applyNumberFormat="1" applyFont="1" applyFill="1" applyBorder="1" applyAlignment="1">
      <alignment horizontal="center" vertical="center" shrinkToFit="1"/>
    </xf>
    <xf numFmtId="177" fontId="20" fillId="0" borderId="9" xfId="0" applyNumberFormat="1" applyFont="1" applyBorder="1" applyAlignment="1">
      <alignment horizontal="center" vertical="center" shrinkToFit="1"/>
    </xf>
    <xf numFmtId="177" fontId="20" fillId="0" borderId="25" xfId="0" applyNumberFormat="1" applyFont="1" applyBorder="1" applyAlignment="1">
      <alignment horizontal="center" vertical="center" shrinkToFit="1"/>
    </xf>
    <xf numFmtId="177" fontId="20" fillId="0" borderId="6" xfId="0" applyNumberFormat="1" applyFont="1" applyBorder="1" applyAlignment="1">
      <alignment horizontal="center" vertical="center" shrinkToFit="1"/>
    </xf>
    <xf numFmtId="177" fontId="20" fillId="0" borderId="31" xfId="0" applyNumberFormat="1" applyFont="1" applyBorder="1" applyAlignment="1">
      <alignment horizontal="center" vertical="center" shrinkToFit="1"/>
    </xf>
    <xf numFmtId="177" fontId="39" fillId="0" borderId="53" xfId="0" applyNumberFormat="1" applyFont="1" applyFill="1" applyBorder="1" applyAlignment="1">
      <alignment horizontal="center" vertical="center" shrinkToFit="1"/>
    </xf>
    <xf numFmtId="177" fontId="39" fillId="0" borderId="24" xfId="0" applyNumberFormat="1" applyFont="1" applyFill="1" applyBorder="1" applyAlignment="1">
      <alignment horizontal="center" vertical="center" shrinkToFit="1"/>
    </xf>
    <xf numFmtId="177" fontId="20" fillId="0" borderId="5" xfId="0" applyNumberFormat="1" applyFont="1" applyBorder="1" applyAlignment="1">
      <alignment horizontal="center" vertical="center" shrinkToFit="1"/>
    </xf>
    <xf numFmtId="177" fontId="20" fillId="0" borderId="10" xfId="0" applyNumberFormat="1" applyFont="1" applyBorder="1" applyAlignment="1">
      <alignment horizontal="center" vertical="center" shrinkToFit="1"/>
    </xf>
    <xf numFmtId="177" fontId="20" fillId="0" borderId="9" xfId="0" applyNumberFormat="1" applyFont="1" applyFill="1" applyBorder="1" applyAlignment="1">
      <alignment horizontal="center" vertical="center" shrinkToFit="1"/>
    </xf>
    <xf numFmtId="177" fontId="20" fillId="0" borderId="5" xfId="0" applyNumberFormat="1" applyFont="1" applyFill="1" applyBorder="1" applyAlignment="1">
      <alignment horizontal="center" vertical="center" shrinkToFit="1"/>
    </xf>
    <xf numFmtId="177" fontId="20" fillId="0" borderId="6" xfId="0" applyNumberFormat="1" applyFont="1" applyFill="1" applyBorder="1" applyAlignment="1">
      <alignment horizontal="center" vertical="center" shrinkToFit="1"/>
    </xf>
    <xf numFmtId="177" fontId="20" fillId="0" borderId="10" xfId="0" applyNumberFormat="1" applyFont="1" applyFill="1" applyBorder="1" applyAlignment="1">
      <alignment horizontal="center" vertical="center" shrinkToFit="1"/>
    </xf>
    <xf numFmtId="177" fontId="20" fillId="0" borderId="25" xfId="0" applyNumberFormat="1" applyFont="1" applyFill="1" applyBorder="1" applyAlignment="1">
      <alignment horizontal="center" vertical="center" shrinkToFit="1"/>
    </xf>
    <xf numFmtId="177" fontId="20" fillId="0" borderId="31" xfId="0" applyNumberFormat="1" applyFont="1" applyFill="1" applyBorder="1" applyAlignment="1">
      <alignment horizontal="center" vertical="center" shrinkToFit="1"/>
    </xf>
    <xf numFmtId="177" fontId="20" fillId="6" borderId="35" xfId="0" applyNumberFormat="1" applyFont="1" applyFill="1" applyBorder="1" applyAlignment="1">
      <alignment horizontal="center" vertical="center" shrinkToFit="1"/>
    </xf>
    <xf numFmtId="177" fontId="20" fillId="6" borderId="20" xfId="0" applyNumberFormat="1" applyFont="1" applyFill="1" applyBorder="1" applyAlignment="1">
      <alignment horizontal="center" vertical="center" shrinkToFit="1"/>
    </xf>
    <xf numFmtId="177" fontId="20" fillId="6" borderId="21" xfId="0" applyNumberFormat="1" applyFont="1" applyFill="1" applyBorder="1" applyAlignment="1">
      <alignment horizontal="center" vertical="center" shrinkToFit="1"/>
    </xf>
    <xf numFmtId="177" fontId="20" fillId="0" borderId="11" xfId="0" applyNumberFormat="1" applyFont="1" applyFill="1" applyBorder="1" applyAlignment="1">
      <alignment horizontal="center" vertical="center" shrinkToFit="1"/>
    </xf>
    <xf numFmtId="177" fontId="20" fillId="0" borderId="2" xfId="0" applyNumberFormat="1" applyFont="1" applyFill="1" applyBorder="1" applyAlignment="1">
      <alignment horizontal="center" vertical="center" shrinkToFit="1"/>
    </xf>
    <xf numFmtId="177" fontId="20" fillId="0" borderId="15" xfId="0" applyNumberFormat="1" applyFont="1" applyFill="1" applyBorder="1" applyAlignment="1">
      <alignment horizontal="center" vertical="center" shrinkToFit="1"/>
    </xf>
    <xf numFmtId="177" fontId="20" fillId="0" borderId="1" xfId="0" applyNumberFormat="1" applyFont="1" applyFill="1" applyBorder="1" applyAlignment="1">
      <alignment horizontal="center" vertical="center" shrinkToFit="1"/>
    </xf>
    <xf numFmtId="177" fontId="39" fillId="0" borderId="53" xfId="0" applyNumberFormat="1" applyFont="1" applyBorder="1" applyAlignment="1">
      <alignment horizontal="center" vertical="center" shrinkToFit="1"/>
    </xf>
    <xf numFmtId="177" fontId="39" fillId="0" borderId="24" xfId="0" applyNumberFormat="1" applyFont="1" applyBorder="1" applyAlignment="1">
      <alignment horizontal="center" vertical="center" shrinkToFit="1"/>
    </xf>
    <xf numFmtId="177" fontId="20" fillId="0" borderId="15" xfId="0" applyNumberFormat="1" applyFont="1" applyBorder="1" applyAlignment="1">
      <alignment horizontal="center" vertical="center" shrinkToFit="1"/>
    </xf>
    <xf numFmtId="177" fontId="20" fillId="0" borderId="1" xfId="0" applyNumberFormat="1" applyFont="1" applyBorder="1" applyAlignment="1">
      <alignment horizontal="center" vertical="center" shrinkToFit="1"/>
    </xf>
    <xf numFmtId="177" fontId="20" fillId="0" borderId="22" xfId="0" applyNumberFormat="1" applyFont="1" applyFill="1" applyBorder="1" applyAlignment="1">
      <alignment horizontal="center" vertical="center" shrinkToFit="1"/>
    </xf>
    <xf numFmtId="0" fontId="40" fillId="2" borderId="15" xfId="0" applyNumberFormat="1" applyFont="1" applyFill="1" applyBorder="1" applyAlignment="1">
      <alignment horizontal="center" vertical="center" shrinkToFit="1"/>
    </xf>
    <xf numFmtId="0" fontId="40" fillId="2" borderId="16" xfId="0" applyNumberFormat="1" applyFont="1" applyFill="1" applyBorder="1" applyAlignment="1">
      <alignment horizontal="center" vertical="center" shrinkToFit="1"/>
    </xf>
    <xf numFmtId="0" fontId="40" fillId="2" borderId="0" xfId="0" applyNumberFormat="1" applyFont="1" applyFill="1" applyBorder="1" applyAlignment="1">
      <alignment horizontal="center" vertical="center" shrinkToFit="1"/>
    </xf>
    <xf numFmtId="177" fontId="39" fillId="0" borderId="16" xfId="0" applyNumberFormat="1" applyFont="1" applyBorder="1" applyAlignment="1">
      <alignment horizontal="center" vertical="center" shrinkToFit="1"/>
    </xf>
    <xf numFmtId="177" fontId="39" fillId="0" borderId="17" xfId="0" applyNumberFormat="1" applyFont="1" applyBorder="1" applyAlignment="1">
      <alignment horizontal="center" vertical="center" shrinkToFit="1"/>
    </xf>
    <xf numFmtId="177" fontId="39" fillId="0" borderId="45" xfId="0" applyNumberFormat="1" applyFont="1" applyBorder="1" applyAlignment="1">
      <alignment horizontal="center" vertical="center" shrinkToFit="1"/>
    </xf>
    <xf numFmtId="177" fontId="39" fillId="0" borderId="47" xfId="0" applyNumberFormat="1" applyFont="1" applyFill="1" applyBorder="1" applyAlignment="1">
      <alignment horizontal="center" vertical="center" shrinkToFit="1"/>
    </xf>
    <xf numFmtId="177" fontId="39" fillId="0" borderId="48" xfId="0" applyNumberFormat="1" applyFont="1" applyFill="1" applyBorder="1" applyAlignment="1">
      <alignment horizontal="center" vertical="center" shrinkToFit="1"/>
    </xf>
    <xf numFmtId="177" fontId="39" fillId="3" borderId="55" xfId="0" applyNumberFormat="1" applyFont="1" applyFill="1" applyBorder="1" applyAlignment="1">
      <alignment horizontal="center" vertical="center" shrinkToFit="1"/>
    </xf>
    <xf numFmtId="177" fontId="20" fillId="3" borderId="11" xfId="0" applyNumberFormat="1" applyFont="1" applyFill="1" applyBorder="1" applyAlignment="1">
      <alignment horizontal="center" vertical="center" shrinkToFit="1"/>
    </xf>
    <xf numFmtId="177" fontId="20" fillId="3" borderId="2" xfId="0" applyNumberFormat="1" applyFont="1" applyFill="1" applyBorder="1" applyAlignment="1">
      <alignment horizontal="center" vertical="center" shrinkToFit="1"/>
    </xf>
    <xf numFmtId="0" fontId="39" fillId="5" borderId="49" xfId="0" applyFont="1" applyFill="1" applyBorder="1" applyAlignment="1">
      <alignment horizontal="center" vertical="center" shrinkToFit="1"/>
    </xf>
    <xf numFmtId="177" fontId="40" fillId="2" borderId="45" xfId="0" applyNumberFormat="1" applyFont="1" applyFill="1" applyBorder="1" applyAlignment="1">
      <alignment horizontal="center" vertical="center" shrinkToFit="1"/>
    </xf>
    <xf numFmtId="177" fontId="40" fillId="2" borderId="28" xfId="0" applyNumberFormat="1" applyFont="1" applyFill="1" applyBorder="1" applyAlignment="1">
      <alignment horizontal="center" vertical="center" shrinkToFit="1"/>
    </xf>
    <xf numFmtId="177" fontId="39" fillId="0" borderId="16" xfId="0" applyNumberFormat="1" applyFont="1" applyFill="1" applyBorder="1" applyAlignment="1">
      <alignment horizontal="center" vertical="center" shrinkToFit="1"/>
    </xf>
    <xf numFmtId="177" fontId="39" fillId="0" borderId="17" xfId="0" applyNumberFormat="1" applyFont="1" applyFill="1" applyBorder="1" applyAlignment="1">
      <alignment horizontal="center" vertical="center" shrinkToFit="1"/>
    </xf>
    <xf numFmtId="177" fontId="33" fillId="3" borderId="16" xfId="0" applyNumberFormat="1" applyFont="1" applyFill="1" applyBorder="1" applyAlignment="1">
      <alignment horizontal="center" vertical="center" shrinkToFit="1"/>
    </xf>
    <xf numFmtId="177" fontId="33" fillId="3" borderId="17" xfId="0" applyNumberFormat="1" applyFont="1" applyFill="1" applyBorder="1" applyAlignment="1">
      <alignment horizontal="center" vertical="center" shrinkToFit="1"/>
    </xf>
    <xf numFmtId="177" fontId="33" fillId="3" borderId="6" xfId="0" applyNumberFormat="1" applyFont="1" applyFill="1" applyBorder="1" applyAlignment="1">
      <alignment horizontal="center" vertical="center" shrinkToFit="1"/>
    </xf>
    <xf numFmtId="177" fontId="33" fillId="3" borderId="10" xfId="0" applyNumberFormat="1" applyFont="1" applyFill="1" applyBorder="1" applyAlignment="1">
      <alignment horizontal="center" vertical="center" shrinkToFit="1"/>
    </xf>
    <xf numFmtId="177" fontId="39" fillId="0" borderId="29" xfId="0" applyNumberFormat="1" applyFont="1" applyFill="1" applyBorder="1" applyAlignment="1">
      <alignment horizontal="center" vertical="center" shrinkToFit="1"/>
    </xf>
    <xf numFmtId="177" fontId="39" fillId="0" borderId="72" xfId="0" applyNumberFormat="1" applyFont="1" applyFill="1" applyBorder="1" applyAlignment="1">
      <alignment horizontal="center" vertical="center" shrinkToFit="1"/>
    </xf>
    <xf numFmtId="177" fontId="33" fillId="3" borderId="9" xfId="0" applyNumberFormat="1" applyFont="1" applyFill="1" applyBorder="1" applyAlignment="1">
      <alignment horizontal="center" vertical="center" shrinkToFit="1"/>
    </xf>
    <xf numFmtId="177" fontId="33" fillId="3" borderId="5" xfId="0" applyNumberFormat="1" applyFont="1" applyFill="1" applyBorder="1" applyAlignment="1">
      <alignment horizontal="center" vertical="center" shrinkToFit="1"/>
    </xf>
    <xf numFmtId="177" fontId="40" fillId="2" borderId="43" xfId="0" applyNumberFormat="1" applyFont="1" applyFill="1" applyBorder="1" applyAlignment="1">
      <alignment horizontal="center" vertical="center" wrapText="1" shrinkToFit="1"/>
    </xf>
    <xf numFmtId="177" fontId="40" fillId="2" borderId="17" xfId="0" applyNumberFormat="1" applyFont="1" applyFill="1" applyBorder="1" applyAlignment="1">
      <alignment horizontal="center" vertical="center" shrinkToFit="1"/>
    </xf>
    <xf numFmtId="177" fontId="39" fillId="0" borderId="28" xfId="0" applyNumberFormat="1" applyFont="1" applyFill="1" applyBorder="1" applyAlignment="1">
      <alignment horizontal="center" vertical="center" shrinkToFit="1"/>
    </xf>
    <xf numFmtId="177" fontId="39" fillId="6" borderId="33" xfId="0" applyNumberFormat="1" applyFont="1" applyFill="1" applyBorder="1" applyAlignment="1">
      <alignment horizontal="center" vertical="center" wrapText="1" shrinkToFit="1"/>
    </xf>
    <xf numFmtId="177" fontId="39" fillId="6" borderId="36" xfId="0" applyNumberFormat="1" applyFont="1" applyFill="1" applyBorder="1" applyAlignment="1">
      <alignment horizontal="center" vertical="center" wrapText="1" shrinkToFit="1"/>
    </xf>
    <xf numFmtId="177" fontId="39" fillId="0" borderId="37" xfId="0" applyNumberFormat="1" applyFont="1" applyFill="1" applyBorder="1" applyAlignment="1">
      <alignment horizontal="center" vertical="center" shrinkToFit="1"/>
    </xf>
    <xf numFmtId="0" fontId="44" fillId="0" borderId="45" xfId="0" applyFont="1" applyBorder="1" applyAlignment="1">
      <alignment horizontal="center" vertical="center" shrinkToFit="1"/>
    </xf>
    <xf numFmtId="177" fontId="41" fillId="2" borderId="9" xfId="0" applyNumberFormat="1" applyFont="1" applyFill="1" applyBorder="1" applyAlignment="1">
      <alignment horizontal="center" vertical="center" wrapText="1" shrinkToFit="1"/>
    </xf>
    <xf numFmtId="177" fontId="41" fillId="2" borderId="5" xfId="0" applyNumberFormat="1" applyFont="1" applyFill="1" applyBorder="1" applyAlignment="1">
      <alignment horizontal="center" vertical="center" shrinkToFit="1"/>
    </xf>
    <xf numFmtId="177" fontId="41" fillId="2" borderId="6" xfId="0" applyNumberFormat="1" applyFont="1" applyFill="1" applyBorder="1" applyAlignment="1">
      <alignment horizontal="center" vertical="center" shrinkToFit="1"/>
    </xf>
    <xf numFmtId="177" fontId="41" fillId="2" borderId="10" xfId="0" applyNumberFormat="1" applyFont="1" applyFill="1" applyBorder="1" applyAlignment="1">
      <alignment horizontal="center" vertical="center" shrinkToFit="1"/>
    </xf>
    <xf numFmtId="177" fontId="33" fillId="3" borderId="2" xfId="0" applyNumberFormat="1" applyFont="1" applyFill="1" applyBorder="1" applyAlignment="1">
      <alignment horizontal="center" vertical="center" shrinkToFit="1"/>
    </xf>
    <xf numFmtId="177" fontId="33" fillId="3" borderId="3" xfId="0" applyNumberFormat="1" applyFont="1" applyFill="1" applyBorder="1" applyAlignment="1">
      <alignment horizontal="center" vertical="center" shrinkToFit="1"/>
    </xf>
    <xf numFmtId="177" fontId="40" fillId="2" borderId="1" xfId="0" applyNumberFormat="1" applyFont="1" applyFill="1" applyBorder="1" applyAlignment="1">
      <alignment horizontal="center" vertical="center" shrinkToFit="1"/>
    </xf>
    <xf numFmtId="177" fontId="33" fillId="3" borderId="8" xfId="0" applyNumberFormat="1" applyFont="1" applyFill="1" applyBorder="1" applyAlignment="1">
      <alignment horizontal="center" vertical="center" shrinkToFit="1"/>
    </xf>
    <xf numFmtId="177" fontId="39" fillId="0" borderId="0" xfId="0" applyNumberFormat="1" applyFont="1" applyFill="1" applyBorder="1" applyAlignment="1">
      <alignment horizontal="center" vertical="center" shrinkToFit="1"/>
    </xf>
    <xf numFmtId="177" fontId="39" fillId="0" borderId="45" xfId="0" applyNumberFormat="1" applyFont="1" applyFill="1" applyBorder="1" applyAlignment="1">
      <alignment horizontal="center" vertical="center" shrinkToFit="1"/>
    </xf>
    <xf numFmtId="177" fontId="33" fillId="3" borderId="11" xfId="0" applyNumberFormat="1" applyFont="1" applyFill="1" applyBorder="1" applyAlignment="1">
      <alignment horizontal="center" vertical="center" shrinkToFit="1"/>
    </xf>
    <xf numFmtId="177" fontId="33" fillId="0" borderId="29" xfId="0" applyNumberFormat="1" applyFont="1" applyFill="1" applyBorder="1" applyAlignment="1">
      <alignment horizontal="center" vertical="center" shrinkToFit="1"/>
    </xf>
    <xf numFmtId="177" fontId="33" fillId="0" borderId="72" xfId="0" applyNumberFormat="1" applyFont="1" applyFill="1" applyBorder="1" applyAlignment="1">
      <alignment horizontal="center" vertical="center" shrinkToFit="1"/>
    </xf>
    <xf numFmtId="177" fontId="33" fillId="0" borderId="28" xfId="0" applyNumberFormat="1" applyFont="1" applyFill="1" applyBorder="1" applyAlignment="1">
      <alignment horizontal="center" vertical="center" shrinkToFit="1"/>
    </xf>
    <xf numFmtId="177" fontId="33" fillId="0" borderId="30" xfId="0" applyNumberFormat="1" applyFont="1" applyFill="1" applyBorder="1" applyAlignment="1">
      <alignment horizontal="center" vertical="center" shrinkToFit="1"/>
    </xf>
    <xf numFmtId="177" fontId="33" fillId="3" borderId="53" xfId="0" applyNumberFormat="1" applyFont="1" applyFill="1" applyBorder="1" applyAlignment="1">
      <alignment horizontal="center" vertical="center" shrinkToFit="1"/>
    </xf>
    <xf numFmtId="177" fontId="33" fillId="3" borderId="26" xfId="0" applyNumberFormat="1" applyFont="1" applyFill="1" applyBorder="1" applyAlignment="1">
      <alignment horizontal="center" vertical="center" shrinkToFit="1"/>
    </xf>
    <xf numFmtId="177" fontId="33" fillId="3" borderId="72" xfId="0" applyNumberFormat="1" applyFont="1" applyFill="1" applyBorder="1" applyAlignment="1">
      <alignment horizontal="center" vertical="center" shrinkToFit="1"/>
    </xf>
    <xf numFmtId="177" fontId="33" fillId="3" borderId="22" xfId="0" applyNumberFormat="1" applyFont="1" applyFill="1" applyBorder="1" applyAlignment="1">
      <alignment horizontal="center" vertical="center" shrinkToFit="1"/>
    </xf>
    <xf numFmtId="177" fontId="39" fillId="6" borderId="9" xfId="0" applyNumberFormat="1" applyFont="1" applyFill="1" applyBorder="1" applyAlignment="1">
      <alignment horizontal="center" vertical="center" shrinkToFit="1"/>
    </xf>
    <xf numFmtId="177" fontId="39" fillId="6" borderId="5" xfId="0" applyNumberFormat="1" applyFont="1" applyFill="1" applyBorder="1" applyAlignment="1">
      <alignment horizontal="center" vertical="center" shrinkToFit="1"/>
    </xf>
    <xf numFmtId="177" fontId="39" fillId="6" borderId="6" xfId="0" applyNumberFormat="1" applyFont="1" applyFill="1" applyBorder="1" applyAlignment="1">
      <alignment horizontal="center" vertical="center" shrinkToFit="1"/>
    </xf>
    <xf numFmtId="177" fontId="39" fillId="6" borderId="10" xfId="0" applyNumberFormat="1" applyFont="1" applyFill="1" applyBorder="1" applyAlignment="1">
      <alignment horizontal="center" vertical="center" shrinkToFit="1"/>
    </xf>
    <xf numFmtId="177" fontId="39" fillId="6" borderId="25" xfId="0" applyNumberFormat="1" applyFont="1" applyFill="1" applyBorder="1" applyAlignment="1">
      <alignment horizontal="center" vertical="center" shrinkToFit="1"/>
    </xf>
    <xf numFmtId="177" fontId="39" fillId="6" borderId="31" xfId="0" applyNumberFormat="1" applyFont="1" applyFill="1" applyBorder="1" applyAlignment="1">
      <alignment horizontal="center" vertical="center" shrinkToFit="1"/>
    </xf>
    <xf numFmtId="177" fontId="39" fillId="6" borderId="15" xfId="0" applyNumberFormat="1" applyFont="1" applyFill="1" applyBorder="1" applyAlignment="1">
      <alignment horizontal="center" vertical="center" shrinkToFit="1"/>
    </xf>
    <xf numFmtId="177" fontId="39" fillId="6" borderId="28" xfId="0" applyNumberFormat="1" applyFont="1" applyFill="1" applyBorder="1" applyAlignment="1">
      <alignment horizontal="center" vertical="center" shrinkToFit="1"/>
    </xf>
    <xf numFmtId="177" fontId="39" fillId="6" borderId="72" xfId="0" applyNumberFormat="1" applyFont="1" applyFill="1" applyBorder="1" applyAlignment="1">
      <alignment horizontal="center" vertical="center" shrinkToFit="1"/>
    </xf>
    <xf numFmtId="177" fontId="39" fillId="3" borderId="6" xfId="0" applyNumberFormat="1" applyFont="1" applyFill="1" applyBorder="1" applyAlignment="1">
      <alignment horizontal="center" vertical="center" shrinkToFit="1"/>
    </xf>
    <xf numFmtId="177" fontId="39" fillId="3" borderId="71" xfId="0" applyNumberFormat="1" applyFont="1" applyFill="1" applyBorder="1" applyAlignment="1">
      <alignment horizontal="center" vertical="center" shrinkToFit="1"/>
    </xf>
    <xf numFmtId="177" fontId="39" fillId="6" borderId="11" xfId="0" applyNumberFormat="1" applyFont="1" applyFill="1" applyBorder="1" applyAlignment="1">
      <alignment horizontal="center" vertical="center" shrinkToFit="1"/>
    </xf>
    <xf numFmtId="177" fontId="39" fillId="6" borderId="2" xfId="0" applyNumberFormat="1" applyFont="1" applyFill="1" applyBorder="1" applyAlignment="1">
      <alignment horizontal="center" vertical="center" shrinkToFit="1"/>
    </xf>
    <xf numFmtId="177" fontId="39" fillId="6" borderId="1" xfId="0" applyNumberFormat="1" applyFont="1" applyFill="1" applyBorder="1" applyAlignment="1">
      <alignment horizontal="center" vertical="center" shrinkToFit="1"/>
    </xf>
    <xf numFmtId="177" fontId="40" fillId="2" borderId="43" xfId="0" applyNumberFormat="1" applyFont="1" applyFill="1" applyBorder="1" applyAlignment="1">
      <alignment horizontal="center" vertical="center" shrinkToFit="1"/>
    </xf>
    <xf numFmtId="177" fontId="39" fillId="6" borderId="30" xfId="0" applyNumberFormat="1" applyFont="1" applyFill="1" applyBorder="1" applyAlignment="1">
      <alignment horizontal="center" vertical="center" shrinkToFit="1"/>
    </xf>
    <xf numFmtId="177" fontId="39" fillId="6" borderId="0" xfId="0" applyNumberFormat="1" applyFont="1" applyFill="1" applyBorder="1" applyAlignment="1">
      <alignment horizontal="center" vertical="center" shrinkToFit="1"/>
    </xf>
    <xf numFmtId="177" fontId="39" fillId="6" borderId="17" xfId="0" applyNumberFormat="1" applyFont="1" applyFill="1" applyBorder="1" applyAlignment="1">
      <alignment horizontal="center" vertical="center" shrinkToFit="1"/>
    </xf>
    <xf numFmtId="177" fontId="39" fillId="6" borderId="45" xfId="0" applyNumberFormat="1" applyFont="1" applyFill="1" applyBorder="1" applyAlignment="1">
      <alignment horizontal="center" vertical="center" shrinkToFit="1"/>
    </xf>
    <xf numFmtId="177" fontId="11" fillId="0" borderId="9" xfId="0" applyNumberFormat="1" applyFont="1" applyFill="1" applyBorder="1" applyAlignment="1">
      <alignment horizontal="center" vertical="center" shrinkToFit="1"/>
    </xf>
    <xf numFmtId="177" fontId="11" fillId="0" borderId="5" xfId="0" applyNumberFormat="1" applyFont="1" applyFill="1" applyBorder="1" applyAlignment="1">
      <alignment horizontal="center" vertical="center" shrinkToFit="1"/>
    </xf>
    <xf numFmtId="177" fontId="11" fillId="0" borderId="6" xfId="0" applyNumberFormat="1" applyFont="1" applyFill="1" applyBorder="1" applyAlignment="1">
      <alignment horizontal="center" vertical="center" shrinkToFit="1"/>
    </xf>
    <xf numFmtId="177" fontId="11" fillId="0" borderId="10" xfId="0" applyNumberFormat="1" applyFont="1" applyFill="1" applyBorder="1" applyAlignment="1">
      <alignment horizontal="center" vertical="center" shrinkToFit="1"/>
    </xf>
    <xf numFmtId="177" fontId="11" fillId="0" borderId="25" xfId="0" applyNumberFormat="1" applyFont="1" applyFill="1" applyBorder="1" applyAlignment="1">
      <alignment horizontal="center" vertical="center" shrinkToFit="1"/>
    </xf>
    <xf numFmtId="177" fontId="11" fillId="0" borderId="31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 shrinkToFit="1"/>
    </xf>
    <xf numFmtId="177" fontId="9" fillId="0" borderId="2" xfId="0" applyNumberFormat="1" applyFont="1" applyFill="1" applyBorder="1" applyAlignment="1">
      <alignment horizontal="center" vertical="center" shrinkToFit="1"/>
    </xf>
    <xf numFmtId="177" fontId="9" fillId="0" borderId="11" xfId="0" applyNumberFormat="1" applyFont="1" applyFill="1" applyBorder="1" applyAlignment="1">
      <alignment horizontal="center" vertical="center" shrinkToFit="1"/>
    </xf>
    <xf numFmtId="177" fontId="9" fillId="0" borderId="22" xfId="0" applyNumberFormat="1" applyFont="1" applyFill="1" applyBorder="1" applyAlignment="1">
      <alignment horizontal="center" vertical="center" shrinkToFit="1"/>
    </xf>
    <xf numFmtId="0" fontId="21" fillId="0" borderId="0" xfId="0" applyFont="1" applyBorder="1" applyAlignment="1">
      <alignment horizontal="center" vertical="center"/>
    </xf>
    <xf numFmtId="177" fontId="45" fillId="6" borderId="19" xfId="0" applyNumberFormat="1" applyFont="1" applyFill="1" applyBorder="1" applyAlignment="1">
      <alignment horizontal="center" vertical="center" wrapText="1" shrinkToFit="1"/>
    </xf>
    <xf numFmtId="177" fontId="45" fillId="6" borderId="21" xfId="0" applyNumberFormat="1" applyFont="1" applyFill="1" applyBorder="1" applyAlignment="1">
      <alignment horizontal="center" vertical="center" shrinkToFit="1"/>
    </xf>
    <xf numFmtId="177" fontId="9" fillId="6" borderId="35" xfId="0" applyNumberFormat="1" applyFont="1" applyFill="1" applyBorder="1" applyAlignment="1">
      <alignment horizontal="center" vertical="center" shrinkToFit="1"/>
    </xf>
    <xf numFmtId="177" fontId="9" fillId="6" borderId="20" xfId="0" applyNumberFormat="1" applyFont="1" applyFill="1" applyBorder="1" applyAlignment="1">
      <alignment horizontal="center" vertical="center" shrinkToFit="1"/>
    </xf>
    <xf numFmtId="177" fontId="9" fillId="6" borderId="21" xfId="0" applyNumberFormat="1" applyFont="1" applyFill="1" applyBorder="1" applyAlignment="1">
      <alignment horizontal="center" vertical="center" shrinkToFit="1"/>
    </xf>
    <xf numFmtId="177" fontId="11" fillId="0" borderId="15" xfId="0" applyNumberFormat="1" applyFont="1" applyFill="1" applyBorder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 shrinkToFit="1"/>
    </xf>
    <xf numFmtId="177" fontId="11" fillId="0" borderId="9" xfId="0" applyNumberFormat="1" applyFont="1" applyBorder="1" applyAlignment="1">
      <alignment horizontal="center" vertical="center" shrinkToFit="1"/>
    </xf>
    <xf numFmtId="177" fontId="11" fillId="0" borderId="5" xfId="0" applyNumberFormat="1" applyFont="1" applyBorder="1" applyAlignment="1">
      <alignment horizontal="center" vertical="center" shrinkToFit="1"/>
    </xf>
    <xf numFmtId="177" fontId="11" fillId="0" borderId="6" xfId="0" applyNumberFormat="1" applyFont="1" applyBorder="1" applyAlignment="1">
      <alignment horizontal="center" vertical="center" shrinkToFit="1"/>
    </xf>
    <xf numFmtId="177" fontId="11" fillId="0" borderId="10" xfId="0" applyNumberFormat="1" applyFont="1" applyBorder="1" applyAlignment="1">
      <alignment horizontal="center" vertical="center" shrinkToFit="1"/>
    </xf>
    <xf numFmtId="0" fontId="39" fillId="5" borderId="50" xfId="0" applyFont="1" applyFill="1" applyBorder="1" applyAlignment="1">
      <alignment horizontal="center" vertical="center" wrapText="1" shrinkToFit="1"/>
    </xf>
    <xf numFmtId="177" fontId="33" fillId="3" borderId="59" xfId="0" applyNumberFormat="1" applyFont="1" applyFill="1" applyBorder="1" applyAlignment="1">
      <alignment horizontal="center" vertical="center" shrinkToFit="1"/>
    </xf>
    <xf numFmtId="177" fontId="40" fillId="2" borderId="53" xfId="0" applyNumberFormat="1" applyFont="1" applyFill="1" applyBorder="1" applyAlignment="1">
      <alignment horizontal="center" vertical="center" shrinkToFit="1"/>
    </xf>
    <xf numFmtId="177" fontId="33" fillId="3" borderId="49" xfId="0" applyNumberFormat="1" applyFont="1" applyFill="1" applyBorder="1" applyAlignment="1">
      <alignment horizontal="center" vertical="center" shrinkToFit="1"/>
    </xf>
    <xf numFmtId="177" fontId="33" fillId="3" borderId="69" xfId="0" applyNumberFormat="1" applyFont="1" applyFill="1" applyBorder="1" applyAlignment="1">
      <alignment horizontal="center" vertical="center" shrinkToFit="1"/>
    </xf>
    <xf numFmtId="177" fontId="11" fillId="0" borderId="15" xfId="0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 vertical="center" shrinkToFit="1"/>
    </xf>
    <xf numFmtId="177" fontId="40" fillId="2" borderId="48" xfId="0" applyNumberFormat="1" applyFont="1" applyFill="1" applyBorder="1" applyAlignment="1">
      <alignment horizontal="center" vertical="center" shrinkToFit="1"/>
    </xf>
    <xf numFmtId="177" fontId="40" fillId="2" borderId="26" xfId="0" applyNumberFormat="1" applyFont="1" applyFill="1" applyBorder="1" applyAlignment="1">
      <alignment horizontal="center" vertical="center" shrinkToFit="1"/>
    </xf>
    <xf numFmtId="177" fontId="10" fillId="3" borderId="11" xfId="0" applyNumberFormat="1" applyFont="1" applyFill="1" applyBorder="1" applyAlignment="1">
      <alignment horizontal="center" vertical="center" shrinkToFit="1"/>
    </xf>
    <xf numFmtId="177" fontId="10" fillId="3" borderId="2" xfId="0" applyNumberFormat="1" applyFont="1" applyFill="1" applyBorder="1" applyAlignment="1">
      <alignment horizontal="center" vertical="center" shrinkToFit="1"/>
    </xf>
    <xf numFmtId="177" fontId="10" fillId="3" borderId="8" xfId="0" applyNumberFormat="1" applyFont="1" applyFill="1" applyBorder="1" applyAlignment="1">
      <alignment horizontal="center" vertical="center" shrinkToFit="1"/>
    </xf>
    <xf numFmtId="177" fontId="10" fillId="3" borderId="3" xfId="0" applyNumberFormat="1" applyFont="1" applyFill="1" applyBorder="1" applyAlignment="1">
      <alignment horizontal="center" vertical="center" shrinkToFit="1"/>
    </xf>
    <xf numFmtId="177" fontId="11" fillId="0" borderId="25" xfId="0" applyNumberFormat="1" applyFont="1" applyBorder="1" applyAlignment="1">
      <alignment horizontal="center" vertical="center" shrinkToFit="1"/>
    </xf>
    <xf numFmtId="177" fontId="11" fillId="0" borderId="31" xfId="0" applyNumberFormat="1" applyFont="1" applyBorder="1" applyAlignment="1">
      <alignment horizontal="center" vertical="center" shrinkToFit="1"/>
    </xf>
    <xf numFmtId="0" fontId="9" fillId="0" borderId="9" xfId="0" applyNumberFormat="1" applyFont="1" applyBorder="1" applyAlignment="1">
      <alignment horizontal="center" vertical="center" shrinkToFit="1"/>
    </xf>
    <xf numFmtId="0" fontId="9" fillId="0" borderId="5" xfId="0" applyNumberFormat="1" applyFont="1" applyBorder="1" applyAlignment="1">
      <alignment horizontal="center" vertical="center" shrinkToFit="1"/>
    </xf>
    <xf numFmtId="0" fontId="9" fillId="0" borderId="6" xfId="0" applyNumberFormat="1" applyFont="1" applyBorder="1" applyAlignment="1">
      <alignment horizontal="center" vertical="center" shrinkToFit="1"/>
    </xf>
    <xf numFmtId="0" fontId="9" fillId="0" borderId="10" xfId="0" applyNumberFormat="1" applyFont="1" applyBorder="1" applyAlignment="1">
      <alignment horizontal="center" vertical="center" shrinkToFit="1"/>
    </xf>
    <xf numFmtId="0" fontId="9" fillId="3" borderId="9" xfId="0" applyNumberFormat="1" applyFont="1" applyFill="1" applyBorder="1" applyAlignment="1">
      <alignment horizontal="center" vertical="center" shrinkToFit="1"/>
    </xf>
    <xf numFmtId="0" fontId="9" fillId="3" borderId="5" xfId="0" applyNumberFormat="1" applyFont="1" applyFill="1" applyBorder="1" applyAlignment="1">
      <alignment horizontal="center" vertical="center" shrinkToFit="1"/>
    </xf>
    <xf numFmtId="0" fontId="9" fillId="3" borderId="6" xfId="0" applyNumberFormat="1" applyFont="1" applyFill="1" applyBorder="1" applyAlignment="1">
      <alignment horizontal="center" vertical="center" shrinkToFit="1"/>
    </xf>
    <xf numFmtId="0" fontId="9" fillId="3" borderId="10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 shrinkToFit="1"/>
    </xf>
    <xf numFmtId="0" fontId="9" fillId="0" borderId="5" xfId="0" applyNumberFormat="1" applyFont="1" applyFill="1" applyBorder="1" applyAlignment="1">
      <alignment horizontal="center" vertical="center" shrinkToFit="1"/>
    </xf>
    <xf numFmtId="0" fontId="9" fillId="0" borderId="6" xfId="0" applyNumberFormat="1" applyFont="1" applyFill="1" applyBorder="1" applyAlignment="1">
      <alignment horizontal="center" vertical="center" shrinkToFit="1"/>
    </xf>
    <xf numFmtId="0" fontId="9" fillId="0" borderId="10" xfId="0" applyNumberFormat="1" applyFont="1" applyFill="1" applyBorder="1" applyAlignment="1">
      <alignment horizontal="center" vertical="center" shrinkToFit="1"/>
    </xf>
    <xf numFmtId="0" fontId="9" fillId="3" borderId="2" xfId="0" applyNumberFormat="1" applyFont="1" applyFill="1" applyBorder="1" applyAlignment="1">
      <alignment horizontal="center" vertical="center" shrinkToFit="1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 shrinkToFit="1"/>
    </xf>
    <xf numFmtId="0" fontId="11" fillId="2" borderId="11" xfId="0" applyNumberFormat="1" applyFont="1" applyFill="1" applyBorder="1" applyAlignment="1">
      <alignment horizontal="center" vertical="center" shrinkToFit="1"/>
    </xf>
    <xf numFmtId="0" fontId="9" fillId="3" borderId="3" xfId="0" applyNumberFormat="1" applyFont="1" applyFill="1" applyBorder="1" applyAlignment="1">
      <alignment horizontal="center" vertical="center" shrinkToFit="1"/>
    </xf>
    <xf numFmtId="0" fontId="9" fillId="3" borderId="11" xfId="0" applyNumberFormat="1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 shrinkToFit="1"/>
    </xf>
    <xf numFmtId="0" fontId="9" fillId="0" borderId="11" xfId="0" applyNumberFormat="1" applyFont="1" applyFill="1" applyBorder="1" applyAlignment="1">
      <alignment horizontal="center" vertical="center" shrinkToFit="1"/>
    </xf>
    <xf numFmtId="177" fontId="10" fillId="0" borderId="9" xfId="0" applyNumberFormat="1" applyFont="1" applyFill="1" applyBorder="1" applyAlignment="1">
      <alignment horizontal="center" vertical="center" shrinkToFit="1"/>
    </xf>
    <xf numFmtId="177" fontId="10" fillId="0" borderId="25" xfId="0" applyNumberFormat="1" applyFont="1" applyFill="1" applyBorder="1" applyAlignment="1">
      <alignment horizontal="center" vertical="center" shrinkToFit="1"/>
    </xf>
    <xf numFmtId="177" fontId="10" fillId="0" borderId="6" xfId="0" applyNumberFormat="1" applyFont="1" applyFill="1" applyBorder="1" applyAlignment="1">
      <alignment horizontal="center" vertical="center" shrinkToFit="1"/>
    </xf>
    <xf numFmtId="177" fontId="10" fillId="0" borderId="31" xfId="0" applyNumberFormat="1" applyFont="1" applyFill="1" applyBorder="1" applyAlignment="1">
      <alignment horizontal="center" vertical="center" shrinkToFit="1"/>
    </xf>
    <xf numFmtId="177" fontId="9" fillId="0" borderId="11" xfId="0" applyNumberFormat="1" applyFont="1" applyBorder="1" applyAlignment="1">
      <alignment horizontal="center" vertical="center" shrinkToFit="1"/>
    </xf>
    <xf numFmtId="177" fontId="9" fillId="0" borderId="2" xfId="0" applyNumberFormat="1" applyFont="1" applyBorder="1" applyAlignment="1">
      <alignment horizontal="center" vertical="center" shrinkToFit="1"/>
    </xf>
    <xf numFmtId="177" fontId="10" fillId="0" borderId="9" xfId="0" applyNumberFormat="1" applyFont="1" applyBorder="1" applyAlignment="1">
      <alignment horizontal="center" vertical="center" shrinkToFit="1"/>
    </xf>
    <xf numFmtId="177" fontId="10" fillId="0" borderId="25" xfId="0" applyNumberFormat="1" applyFont="1" applyBorder="1" applyAlignment="1">
      <alignment horizontal="center" vertical="center" shrinkToFit="1"/>
    </xf>
    <xf numFmtId="177" fontId="10" fillId="0" borderId="6" xfId="0" applyNumberFormat="1" applyFont="1" applyBorder="1" applyAlignment="1">
      <alignment horizontal="center" vertical="center" shrinkToFit="1"/>
    </xf>
    <xf numFmtId="177" fontId="10" fillId="0" borderId="31" xfId="0" applyNumberFormat="1" applyFont="1" applyBorder="1" applyAlignment="1">
      <alignment horizontal="center" vertical="center" shrinkToFit="1"/>
    </xf>
    <xf numFmtId="177" fontId="39" fillId="5" borderId="50" xfId="0" applyNumberFormat="1" applyFont="1" applyFill="1" applyBorder="1" applyAlignment="1">
      <alignment horizontal="center" vertical="center" shrinkToFit="1"/>
    </xf>
    <xf numFmtId="177" fontId="34" fillId="3" borderId="11" xfId="0" applyNumberFormat="1" applyFont="1" applyFill="1" applyBorder="1" applyAlignment="1">
      <alignment horizontal="center" vertical="center" shrinkToFit="1"/>
    </xf>
    <xf numFmtId="177" fontId="34" fillId="3" borderId="3" xfId="0" applyNumberFormat="1" applyFont="1" applyFill="1" applyBorder="1" applyAlignment="1">
      <alignment horizontal="center" vertical="center" shrinkToFit="1"/>
    </xf>
    <xf numFmtId="177" fontId="9" fillId="6" borderId="9" xfId="0" applyNumberFormat="1" applyFont="1" applyFill="1" applyBorder="1" applyAlignment="1">
      <alignment horizontal="center" vertical="center" shrinkToFit="1"/>
    </xf>
    <xf numFmtId="177" fontId="9" fillId="6" borderId="5" xfId="0" applyNumberFormat="1" applyFont="1" applyFill="1" applyBorder="1" applyAlignment="1">
      <alignment horizontal="center" vertical="center" shrinkToFit="1"/>
    </xf>
    <xf numFmtId="177" fontId="9" fillId="6" borderId="6" xfId="0" applyNumberFormat="1" applyFont="1" applyFill="1" applyBorder="1" applyAlignment="1">
      <alignment horizontal="center" vertical="center" shrinkToFit="1"/>
    </xf>
    <xf numFmtId="177" fontId="9" fillId="6" borderId="10" xfId="0" applyNumberFormat="1" applyFont="1" applyFill="1" applyBorder="1" applyAlignment="1">
      <alignment horizontal="center" vertical="center" shrinkToFit="1"/>
    </xf>
    <xf numFmtId="177" fontId="9" fillId="6" borderId="25" xfId="0" applyNumberFormat="1" applyFont="1" applyFill="1" applyBorder="1" applyAlignment="1">
      <alignment horizontal="center" vertical="center" shrinkToFit="1"/>
    </xf>
    <xf numFmtId="177" fontId="9" fillId="6" borderId="31" xfId="0" applyNumberFormat="1" applyFont="1" applyFill="1" applyBorder="1" applyAlignment="1">
      <alignment horizontal="center" vertical="center" shrinkToFit="1"/>
    </xf>
    <xf numFmtId="0" fontId="35" fillId="2" borderId="9" xfId="0" applyNumberFormat="1" applyFont="1" applyFill="1" applyBorder="1" applyAlignment="1">
      <alignment horizontal="center" vertical="center" shrinkToFit="1"/>
    </xf>
    <xf numFmtId="177" fontId="34" fillId="3" borderId="2" xfId="0" applyNumberFormat="1" applyFont="1" applyFill="1" applyBorder="1" applyAlignment="1">
      <alignment horizontal="center" vertical="center" shrinkToFit="1"/>
    </xf>
    <xf numFmtId="177" fontId="34" fillId="3" borderId="22" xfId="0" applyNumberFormat="1" applyFont="1" applyFill="1" applyBorder="1" applyAlignment="1">
      <alignment horizontal="center" vertical="center" shrinkToFit="1"/>
    </xf>
    <xf numFmtId="177" fontId="35" fillId="2" borderId="9" xfId="0" applyNumberFormat="1" applyFont="1" applyFill="1" applyBorder="1" applyAlignment="1">
      <alignment horizontal="center" vertical="center" wrapText="1" shrinkToFit="1"/>
    </xf>
    <xf numFmtId="177" fontId="35" fillId="2" borderId="5" xfId="0" applyNumberFormat="1" applyFont="1" applyFill="1" applyBorder="1" applyAlignment="1">
      <alignment horizontal="center" vertical="center" shrinkToFit="1"/>
    </xf>
    <xf numFmtId="177" fontId="35" fillId="2" borderId="6" xfId="0" applyNumberFormat="1" applyFont="1" applyFill="1" applyBorder="1" applyAlignment="1">
      <alignment horizontal="center" vertical="center" shrinkToFit="1"/>
    </xf>
    <xf numFmtId="177" fontId="35" fillId="2" borderId="10" xfId="0" applyNumberFormat="1" applyFont="1" applyFill="1" applyBorder="1" applyAlignment="1">
      <alignment horizontal="center" vertical="center" shrinkToFit="1"/>
    </xf>
    <xf numFmtId="177" fontId="34" fillId="3" borderId="8" xfId="0" applyNumberFormat="1" applyFont="1" applyFill="1" applyBorder="1" applyAlignment="1">
      <alignment horizontal="center" vertical="center" shrinkToFit="1"/>
    </xf>
    <xf numFmtId="177" fontId="35" fillId="2" borderId="9" xfId="0" applyNumberFormat="1" applyFont="1" applyFill="1" applyBorder="1" applyAlignment="1">
      <alignment horizontal="center" vertical="center" shrinkToFit="1"/>
    </xf>
    <xf numFmtId="177" fontId="35" fillId="2" borderId="25" xfId="0" applyNumberFormat="1" applyFont="1" applyFill="1" applyBorder="1" applyAlignment="1">
      <alignment horizontal="center" vertical="center" shrinkToFit="1"/>
    </xf>
    <xf numFmtId="177" fontId="35" fillId="2" borderId="29" xfId="0" applyNumberFormat="1" applyFont="1" applyFill="1" applyBorder="1" applyAlignment="1">
      <alignment horizontal="center" vertical="center" shrinkToFit="1"/>
    </xf>
    <xf numFmtId="177" fontId="35" fillId="2" borderId="30" xfId="0" applyNumberFormat="1" applyFont="1" applyFill="1" applyBorder="1" applyAlignment="1">
      <alignment horizontal="center" vertical="center" shrinkToFit="1"/>
    </xf>
    <xf numFmtId="177" fontId="39" fillId="6" borderId="16" xfId="0" applyNumberFormat="1" applyFont="1" applyFill="1" applyBorder="1" applyAlignment="1">
      <alignment horizontal="center" vertical="center" shrinkToFit="1"/>
    </xf>
    <xf numFmtId="177" fontId="39" fillId="0" borderId="0" xfId="0" applyNumberFormat="1" applyFont="1" applyBorder="1" applyAlignment="1">
      <alignment horizontal="center" vertical="center" shrinkToFit="1"/>
    </xf>
    <xf numFmtId="177" fontId="39" fillId="3" borderId="74" xfId="0" applyNumberFormat="1" applyFont="1" applyFill="1" applyBorder="1" applyAlignment="1">
      <alignment horizontal="center" vertical="center" shrinkToFit="1"/>
    </xf>
    <xf numFmtId="177" fontId="39" fillId="0" borderId="30" xfId="0" applyNumberFormat="1" applyFont="1" applyFill="1" applyBorder="1" applyAlignment="1">
      <alignment horizontal="center" vertical="center" shrinkToFit="1"/>
    </xf>
    <xf numFmtId="0" fontId="40" fillId="2" borderId="28" xfId="0" applyNumberFormat="1" applyFont="1" applyFill="1" applyBorder="1" applyAlignment="1">
      <alignment horizontal="center" vertical="center" shrinkToFit="1"/>
    </xf>
    <xf numFmtId="177" fontId="39" fillId="0" borderId="29" xfId="0" applyNumberFormat="1" applyFont="1" applyBorder="1" applyAlignment="1">
      <alignment horizontal="center" vertical="center" shrinkToFit="1"/>
    </xf>
    <xf numFmtId="177" fontId="39" fillId="0" borderId="72" xfId="0" applyNumberFormat="1" applyFont="1" applyBorder="1" applyAlignment="1">
      <alignment horizontal="center" vertical="center" shrinkToFit="1"/>
    </xf>
    <xf numFmtId="177" fontId="39" fillId="0" borderId="28" xfId="0" applyNumberFormat="1" applyFont="1" applyBorder="1" applyAlignment="1">
      <alignment horizontal="center" vertical="center" shrinkToFit="1"/>
    </xf>
    <xf numFmtId="177" fontId="39" fillId="0" borderId="8" xfId="0" applyNumberFormat="1" applyFont="1" applyFill="1" applyBorder="1" applyAlignment="1">
      <alignment horizontal="center" vertical="center" shrinkToFit="1"/>
    </xf>
    <xf numFmtId="177" fontId="39" fillId="0" borderId="50" xfId="0" applyNumberFormat="1" applyFont="1" applyFill="1" applyBorder="1" applyAlignment="1">
      <alignment horizontal="center" vertical="center" shrinkToFit="1"/>
    </xf>
    <xf numFmtId="177" fontId="39" fillId="6" borderId="12" xfId="0" applyNumberFormat="1" applyFont="1" applyFill="1" applyBorder="1" applyAlignment="1">
      <alignment horizontal="center" vertical="center" wrapText="1" shrinkToFit="1"/>
    </xf>
    <xf numFmtId="177" fontId="39" fillId="6" borderId="13" xfId="0" applyNumberFormat="1" applyFont="1" applyFill="1" applyBorder="1" applyAlignment="1">
      <alignment horizontal="center" vertical="center" wrapText="1" shrinkToFit="1"/>
    </xf>
    <xf numFmtId="177" fontId="39" fillId="6" borderId="14" xfId="0" applyNumberFormat="1" applyFont="1" applyFill="1" applyBorder="1" applyAlignment="1">
      <alignment horizontal="center" vertical="center" wrapText="1" shrinkToFit="1"/>
    </xf>
    <xf numFmtId="177" fontId="39" fillId="6" borderId="8" xfId="0" applyNumberFormat="1" applyFont="1" applyFill="1" applyBorder="1" applyAlignment="1">
      <alignment horizontal="center" vertical="center" shrinkToFit="1"/>
    </xf>
    <xf numFmtId="177" fontId="39" fillId="0" borderId="55" xfId="0" applyNumberFormat="1" applyFont="1" applyFill="1" applyBorder="1" applyAlignment="1">
      <alignment horizontal="center" vertical="center" shrinkToFit="1"/>
    </xf>
    <xf numFmtId="177" fontId="40" fillId="2" borderId="72" xfId="0" applyNumberFormat="1" applyFont="1" applyFill="1" applyBorder="1" applyAlignment="1">
      <alignment horizontal="center" vertical="center" shrinkToFit="1"/>
    </xf>
  </cellXfs>
  <cellStyles count="5">
    <cellStyle name="백분율" xfId="4" builtinId="5"/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0</xdr:row>
      <xdr:rowOff>123825</xdr:rowOff>
    </xdr:from>
    <xdr:to>
      <xdr:col>2</xdr:col>
      <xdr:colOff>4981575</xdr:colOff>
      <xdr:row>1</xdr:row>
      <xdr:rowOff>609600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47675" y="123825"/>
          <a:ext cx="6219825" cy="695325"/>
        </a:xfrm>
        <a:prstGeom prst="roundRect">
          <a:avLst/>
        </a:prstGeom>
        <a:ln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2400" b="1">
              <a:solidFill>
                <a:sysClr val="windowText" lastClr="000000"/>
              </a:solidFill>
            </a:rPr>
            <a:t>목       차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9884;&#44277;&#50948;1/AppData/Local/Microsoft/Windows/INetCache/IE/0GEJG83U/&#50836;&#44552;&#54364;(2014.%209&#50900;&#51060;&#54980;%20&#49688;&#51221;%20)%20-%20&#50836;&#44552;&#48320;&#44221;-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기본요금"/>
      <sheetName val="봉동.고산"/>
      <sheetName val="봉동.삼례"/>
      <sheetName val="봉동.은상(추동)"/>
      <sheetName val="봉동.용화,원성덕"/>
      <sheetName val="봉동.봉서초교.원구암(변경)"/>
      <sheetName val="봉동.추동(변경)"/>
      <sheetName val="제촌(변경)"/>
      <sheetName val="봉동.와리"/>
      <sheetName val="봉동.와리 (변경 2014.3월 이후)"/>
      <sheetName val="봉동.신하리"/>
      <sheetName val="봉동.청완초교.코아루"/>
      <sheetName val="봉동.봉서초교.제촌"/>
      <sheetName val="봉동.은하리.백제대.비봉"/>
      <sheetName val="봉동.은하리.백제대.비봉 (변경)"/>
      <sheetName val="봉동.어우리.비봉.백제대(천호동)"/>
      <sheetName val="봉동,은하리,산단한전.코아루2차"/>
      <sheetName val="봉동.양야리"/>
      <sheetName val="전주완주군청"/>
      <sheetName val="양식"/>
      <sheetName val="전주용암효천 설경"/>
      <sheetName val="이서.대문안"/>
      <sheetName val="이서앵곡"/>
      <sheetName val="이서.대농.원동"/>
      <sheetName val="이서상리"/>
      <sheetName val="이서애통리산정리"/>
      <sheetName val="이서애통리구암(변경)"/>
      <sheetName val="이서애통리원마다리"/>
      <sheetName val="이서모산용지"/>
      <sheetName val="금산사"/>
      <sheetName val="소양일임리"/>
      <sheetName val="하이리.소양.망표"/>
      <sheetName val="소양분토"/>
      <sheetName val="소양응암"/>
      <sheetName val="소양다리목"/>
      <sheetName val="소양화심약암"/>
      <sheetName val="소양화심월상리"/>
      <sheetName val="소양화심용문사.원신원"/>
      <sheetName val="소양송광사내주앞멀"/>
      <sheetName val="소양화심대승리동상"/>
      <sheetName val="소양화심장승리"/>
      <sheetName val="금구.원평"/>
      <sheetName val="상관관촌"/>
      <sheetName val="상관정수리"/>
      <sheetName val="상관민목리"/>
      <sheetName val="상관어두리"/>
      <sheetName val="동적골화원"/>
      <sheetName val="동적골광곡상운암"/>
      <sheetName val="동적골구이대모"/>
      <sheetName val="동적골상학예술고"/>
      <sheetName val="동적골구이원백여"/>
      <sheetName val="동적골구이하운암"/>
      <sheetName val="동적골구이원안덕"/>
      <sheetName val="동적골구이탑선"/>
      <sheetName val="삼례쌍정"/>
      <sheetName val="삼례삼례역"/>
      <sheetName val="삼례농원"/>
      <sheetName val="삼례 신정"/>
      <sheetName val="삼례원구암"/>
      <sheetName val="삼례와리상신"/>
      <sheetName val="삼례3공단코아루"/>
      <sheetName val="삼례봉동완주군청"/>
      <sheetName val="전미동동원아파트삼례"/>
      <sheetName val="전미동삼례우석대"/>
      <sheetName val="전미동삼례."/>
      <sheetName val="전미동삼례. (변경"/>
      <sheetName val="회포대교 3공단코아루"/>
      <sheetName val="회포대교3공단(새완주병원)"/>
      <sheetName val="장동리갈동"/>
      <sheetName val="장동리.갈동(2014.3.3시행)"/>
      <sheetName val="원동초남신기"/>
      <sheetName val="춘강"/>
      <sheetName val="춘강 (변경)"/>
      <sheetName val="지방행정연수원"/>
      <sheetName val="백구용지"/>
      <sheetName val="봉동양야리(완주군청)"/>
      <sheetName val="백구용지(변경) "/>
      <sheetName val="543번(변경)"/>
      <sheetName val="837(변경)"/>
      <sheetName val="866.871(변경)"/>
      <sheetName val="서식"/>
      <sheetName val="511(변경)"/>
      <sheetName val=".72(변경)"/>
      <sheetName val="요금산출 속산표"/>
      <sheetName val="교통카드할인금액"/>
      <sheetName val="413.414(변경)"/>
    </sheetNames>
    <sheetDataSet>
      <sheetData sheetId="0" refreshError="1"/>
      <sheetData sheetId="1">
        <row r="5">
          <cell r="C5">
            <v>116.14</v>
          </cell>
        </row>
        <row r="8">
          <cell r="C8">
            <v>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AP39"/>
  <sheetViews>
    <sheetView tabSelected="1" topLeftCell="A2" zoomScale="70" zoomScaleNormal="70" workbookViewId="0">
      <selection activeCell="C27" sqref="C27"/>
    </sheetView>
  </sheetViews>
  <sheetFormatPr defaultRowHeight="16.5" x14ac:dyDescent="0.3"/>
  <cols>
    <col min="1" max="1" width="9.625" style="40" bestFit="1" customWidth="1"/>
    <col min="2" max="2" width="17.375" style="1" bestFit="1" customWidth="1"/>
    <col min="3" max="3" width="75.375" bestFit="1" customWidth="1"/>
  </cols>
  <sheetData>
    <row r="1" spans="1:42" s="102" customFormat="1" ht="26.25" hidden="1" x14ac:dyDescent="0.3">
      <c r="A1" s="96"/>
      <c r="B1" s="97"/>
      <c r="C1" s="96"/>
      <c r="D1" s="98"/>
      <c r="E1" s="392"/>
      <c r="F1" s="392"/>
      <c r="G1" s="392"/>
      <c r="H1" s="94"/>
      <c r="I1" s="95"/>
      <c r="J1" s="95"/>
      <c r="K1" s="99"/>
      <c r="L1" s="391"/>
      <c r="M1" s="391"/>
      <c r="N1" s="100"/>
      <c r="O1" s="390"/>
      <c r="P1" s="390"/>
      <c r="Q1" s="94"/>
      <c r="R1" s="101"/>
      <c r="S1" s="100"/>
      <c r="T1" s="389"/>
      <c r="U1" s="389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</row>
    <row r="2" spans="1:42" s="41" customFormat="1" ht="68.25" customHeight="1" x14ac:dyDescent="0.3">
      <c r="A2" s="393" t="s">
        <v>47</v>
      </c>
      <c r="B2" s="393"/>
      <c r="C2" s="393"/>
    </row>
    <row r="3" spans="1:42" s="78" customFormat="1" ht="22.5" customHeight="1" x14ac:dyDescent="0.3">
      <c r="A3" s="103" t="s">
        <v>71</v>
      </c>
      <c r="B3" s="103" t="s">
        <v>72</v>
      </c>
      <c r="C3" s="103" t="s">
        <v>73</v>
      </c>
    </row>
    <row r="4" spans="1:42" s="78" customFormat="1" ht="22.5" hidden="1" customHeight="1" x14ac:dyDescent="0.3">
      <c r="A4" s="79">
        <v>1</v>
      </c>
      <c r="B4" s="79">
        <v>221</v>
      </c>
      <c r="C4" s="80" t="s">
        <v>80</v>
      </c>
    </row>
    <row r="5" spans="1:42" s="78" customFormat="1" ht="22.5" hidden="1" customHeight="1" x14ac:dyDescent="0.3">
      <c r="A5" s="79">
        <v>2</v>
      </c>
      <c r="B5" s="79">
        <v>215</v>
      </c>
      <c r="C5" s="80" t="s">
        <v>81</v>
      </c>
    </row>
    <row r="6" spans="1:42" s="78" customFormat="1" ht="22.5" hidden="1" customHeight="1" x14ac:dyDescent="0.3">
      <c r="A6" s="79">
        <v>3</v>
      </c>
      <c r="B6" s="79">
        <v>235</v>
      </c>
      <c r="C6" s="80" t="s">
        <v>82</v>
      </c>
    </row>
    <row r="7" spans="1:42" s="78" customFormat="1" ht="22.5" hidden="1" customHeight="1" x14ac:dyDescent="0.3">
      <c r="A7" s="79">
        <v>4</v>
      </c>
      <c r="B7" s="79">
        <v>245</v>
      </c>
      <c r="C7" s="80" t="s">
        <v>83</v>
      </c>
    </row>
    <row r="8" spans="1:42" s="78" customFormat="1" ht="22.5" customHeight="1" x14ac:dyDescent="0.3">
      <c r="A8" s="79">
        <v>1</v>
      </c>
      <c r="B8" s="79">
        <v>79</v>
      </c>
      <c r="C8" s="80" t="s">
        <v>84</v>
      </c>
    </row>
    <row r="9" spans="1:42" s="78" customFormat="1" ht="22.5" customHeight="1" x14ac:dyDescent="0.3">
      <c r="A9" s="79">
        <v>2</v>
      </c>
      <c r="B9" s="79" t="s">
        <v>74</v>
      </c>
      <c r="C9" s="80" t="s">
        <v>75</v>
      </c>
    </row>
    <row r="10" spans="1:42" s="78" customFormat="1" ht="22.5" customHeight="1" x14ac:dyDescent="0.3">
      <c r="A10" s="79">
        <v>3</v>
      </c>
      <c r="B10" s="79">
        <v>752</v>
      </c>
      <c r="C10" s="80" t="s">
        <v>76</v>
      </c>
    </row>
    <row r="11" spans="1:42" s="78" customFormat="1" ht="22.5" customHeight="1" x14ac:dyDescent="0.3">
      <c r="A11" s="79">
        <v>4</v>
      </c>
      <c r="B11" s="79">
        <v>947</v>
      </c>
      <c r="C11" s="80" t="s">
        <v>77</v>
      </c>
    </row>
    <row r="12" spans="1:42" s="78" customFormat="1" ht="22.5" customHeight="1" x14ac:dyDescent="0.3">
      <c r="A12" s="79">
        <v>5</v>
      </c>
      <c r="B12" s="79">
        <v>974</v>
      </c>
      <c r="C12" s="80" t="s">
        <v>78</v>
      </c>
    </row>
    <row r="13" spans="1:42" s="78" customFormat="1" ht="22.5" customHeight="1" x14ac:dyDescent="0.3">
      <c r="A13" s="79">
        <v>6</v>
      </c>
      <c r="B13" s="79">
        <v>375</v>
      </c>
      <c r="C13" s="80" t="s">
        <v>79</v>
      </c>
    </row>
    <row r="14" spans="1:42" s="78" customFormat="1" ht="22.5" customHeight="1" x14ac:dyDescent="0.3">
      <c r="A14" s="79">
        <v>7</v>
      </c>
      <c r="B14" s="79">
        <v>410</v>
      </c>
      <c r="C14" s="80" t="s">
        <v>85</v>
      </c>
    </row>
    <row r="15" spans="1:42" s="78" customFormat="1" ht="22.5" customHeight="1" x14ac:dyDescent="0.3">
      <c r="A15" s="79">
        <v>8</v>
      </c>
      <c r="B15" s="79">
        <v>430</v>
      </c>
      <c r="C15" s="80" t="s">
        <v>86</v>
      </c>
    </row>
    <row r="16" spans="1:42" s="78" customFormat="1" ht="22.5" customHeight="1" x14ac:dyDescent="0.3">
      <c r="A16" s="79">
        <v>9</v>
      </c>
      <c r="B16" s="79">
        <v>872</v>
      </c>
      <c r="C16" s="80" t="s">
        <v>318</v>
      </c>
    </row>
    <row r="17" ht="22.5" customHeight="1" x14ac:dyDescent="0.3"/>
    <row r="18" ht="22.5" customHeight="1" x14ac:dyDescent="0.3"/>
    <row r="19" ht="22.5" customHeight="1" x14ac:dyDescent="0.3"/>
    <row r="39" spans="1:3" ht="17.25" x14ac:dyDescent="0.3">
      <c r="A39" s="43"/>
      <c r="B39" s="43"/>
      <c r="C39" s="42"/>
    </row>
  </sheetData>
  <mergeCells count="5">
    <mergeCell ref="T1:U1"/>
    <mergeCell ref="O1:P1"/>
    <mergeCell ref="L1:M1"/>
    <mergeCell ref="E1:G1"/>
    <mergeCell ref="A2:C2"/>
  </mergeCells>
  <phoneticPr fontId="3" type="noConversion"/>
  <pageMargins left="1.24" right="0.70866141732283472" top="0.74803149606299213" bottom="0.45" header="0.31496062992125984" footer="0.31496062992125984"/>
  <pageSetup paperSize="8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0000"/>
  </sheetPr>
  <dimension ref="A1:AT8"/>
  <sheetViews>
    <sheetView topLeftCell="A2" workbookViewId="0">
      <selection activeCell="C8" sqref="C8"/>
    </sheetView>
  </sheetViews>
  <sheetFormatPr defaultRowHeight="16.5" x14ac:dyDescent="0.3"/>
  <cols>
    <col min="2" max="2" width="20.125" customWidth="1"/>
    <col min="3" max="3" width="17.875" customWidth="1"/>
  </cols>
  <sheetData>
    <row r="1" spans="1:46" ht="26.25" hidden="1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C5</f>
        <v>131.82</v>
      </c>
      <c r="J1" s="396"/>
      <c r="K1" s="397"/>
      <c r="L1" s="94"/>
      <c r="M1" s="95"/>
      <c r="N1" s="89" t="s">
        <v>142</v>
      </c>
      <c r="O1" s="90"/>
      <c r="P1" s="394">
        <f>C6</f>
        <v>1500</v>
      </c>
      <c r="Q1" s="395"/>
      <c r="R1" s="87" t="s">
        <v>143</v>
      </c>
      <c r="S1" s="398">
        <f>C7</f>
        <v>1200</v>
      </c>
      <c r="T1" s="399"/>
      <c r="U1" s="91"/>
      <c r="V1" s="86" t="s">
        <v>144</v>
      </c>
      <c r="W1" s="92"/>
      <c r="X1" s="400">
        <f>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s="82" customFormat="1" ht="26.25" x14ac:dyDescent="0.3"/>
    <row r="3" spans="1:46" s="82" customFormat="1" ht="26.25" x14ac:dyDescent="0.3"/>
    <row r="4" spans="1:46" s="82" customFormat="1" ht="26.25" x14ac:dyDescent="0.3"/>
    <row r="5" spans="1:46" ht="26.25" x14ac:dyDescent="0.3">
      <c r="B5" s="81" t="s">
        <v>140</v>
      </c>
      <c r="C5" s="81">
        <v>131.82</v>
      </c>
    </row>
    <row r="6" spans="1:46" ht="26.25" x14ac:dyDescent="0.3">
      <c r="B6" s="81" t="s">
        <v>145</v>
      </c>
      <c r="C6" s="81">
        <v>1500</v>
      </c>
    </row>
    <row r="7" spans="1:46" ht="26.25" x14ac:dyDescent="0.3">
      <c r="B7" s="111" t="s">
        <v>146</v>
      </c>
      <c r="C7" s="81">
        <v>1200</v>
      </c>
    </row>
    <row r="8" spans="1:46" ht="26.25" x14ac:dyDescent="0.3">
      <c r="B8" s="81" t="s">
        <v>139</v>
      </c>
      <c r="C8" s="81">
        <v>8</v>
      </c>
    </row>
  </sheetData>
  <mergeCells count="4">
    <mergeCell ref="P1:Q1"/>
    <mergeCell ref="I1:K1"/>
    <mergeCell ref="S1:T1"/>
    <mergeCell ref="X1:Y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0000"/>
    <pageSetUpPr fitToPage="1"/>
  </sheetPr>
  <dimension ref="A1:BD72"/>
  <sheetViews>
    <sheetView zoomScale="130" zoomScaleNormal="130" workbookViewId="0">
      <selection activeCell="J12" sqref="J12"/>
    </sheetView>
  </sheetViews>
  <sheetFormatPr defaultColWidth="3" defaultRowHeight="16.5" x14ac:dyDescent="0.3"/>
  <cols>
    <col min="1" max="1" width="15.875" style="2" customWidth="1"/>
    <col min="2" max="5" width="8.125" style="2" customWidth="1"/>
    <col min="6" max="19" width="8.125" style="1" customWidth="1"/>
    <col min="20" max="43" width="8.125" style="1" hidden="1" customWidth="1"/>
    <col min="44" max="56" width="3.5" style="2" hidden="1" customWidth="1"/>
    <col min="57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7.25" thickBot="1" x14ac:dyDescent="0.35">
      <c r="B2" s="513" t="s">
        <v>267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3"/>
      <c r="AH2" s="513"/>
      <c r="AI2" s="513"/>
      <c r="AJ2" s="513"/>
      <c r="AK2" s="513"/>
      <c r="AL2" s="513"/>
      <c r="AM2" s="513"/>
      <c r="AN2" s="513"/>
      <c r="AO2" s="513"/>
      <c r="AP2" s="513"/>
      <c r="AQ2" s="513"/>
    </row>
    <row r="3" spans="1:46" s="170" customFormat="1" x14ac:dyDescent="0.3">
      <c r="A3" s="165" t="s">
        <v>48</v>
      </c>
      <c r="B3" s="514" t="s">
        <v>239</v>
      </c>
      <c r="C3" s="515"/>
      <c r="D3" s="515"/>
      <c r="E3" s="516"/>
      <c r="F3" s="517" t="s">
        <v>240</v>
      </c>
      <c r="G3" s="515"/>
      <c r="H3" s="515"/>
      <c r="I3" s="515"/>
      <c r="J3" s="515"/>
      <c r="K3" s="515"/>
      <c r="L3" s="515"/>
      <c r="M3" s="515"/>
      <c r="N3" s="515"/>
      <c r="O3" s="515"/>
      <c r="P3" s="518" t="s">
        <v>241</v>
      </c>
      <c r="Q3" s="515"/>
      <c r="R3" s="515"/>
      <c r="S3" s="519"/>
      <c r="T3" s="516" t="e">
        <f t="shared" ref="T3" si="0">$B$3+T4</f>
        <v>#VALUE!</v>
      </c>
      <c r="U3" s="511"/>
      <c r="V3" s="511" t="e">
        <f t="shared" ref="V3" si="1">$B$3+V4</f>
        <v>#VALUE!</v>
      </c>
      <c r="W3" s="511"/>
      <c r="X3" s="511" t="e">
        <f t="shared" ref="X3" si="2">$B$3+X4</f>
        <v>#VALUE!</v>
      </c>
      <c r="Y3" s="511"/>
      <c r="Z3" s="511" t="e">
        <f t="shared" ref="Z3" si="3">$B$3+Z4</f>
        <v>#VALUE!</v>
      </c>
      <c r="AA3" s="511"/>
      <c r="AB3" s="511" t="e">
        <f t="shared" ref="AB3" si="4">$B$3+AB4</f>
        <v>#VALUE!</v>
      </c>
      <c r="AC3" s="511"/>
      <c r="AD3" s="511" t="e">
        <f t="shared" ref="AD3" si="5">$B$3+AD4</f>
        <v>#VALUE!</v>
      </c>
      <c r="AE3" s="511"/>
      <c r="AF3" s="511" t="e">
        <f t="shared" ref="AF3" si="6">$B$3+AF4</f>
        <v>#VALUE!</v>
      </c>
      <c r="AG3" s="511"/>
      <c r="AH3" s="511" t="e">
        <f t="shared" ref="AH3" si="7">$B$3+AH4</f>
        <v>#VALUE!</v>
      </c>
      <c r="AI3" s="511"/>
      <c r="AJ3" s="511" t="e">
        <f t="shared" ref="AJ3" si="8">$B$3+AJ4</f>
        <v>#VALUE!</v>
      </c>
      <c r="AK3" s="511"/>
      <c r="AL3" s="511" t="e">
        <f t="shared" ref="AL3" si="9">$B$3+AL4</f>
        <v>#VALUE!</v>
      </c>
      <c r="AM3" s="511"/>
      <c r="AN3" s="511" t="e">
        <f t="shared" ref="AN3" si="10">$B$3+AN4</f>
        <v>#VALUE!</v>
      </c>
      <c r="AO3" s="511"/>
      <c r="AP3" s="511" t="e">
        <f t="shared" ref="AP3" si="11">$B$3+AP4</f>
        <v>#VALUE!</v>
      </c>
      <c r="AQ3" s="512"/>
    </row>
    <row r="4" spans="1:46" s="139" customFormat="1" x14ac:dyDescent="0.3">
      <c r="A4" s="507" t="s">
        <v>42</v>
      </c>
      <c r="B4" s="508"/>
      <c r="C4" s="508"/>
      <c r="D4" s="509" t="s">
        <v>49</v>
      </c>
      <c r="E4" s="510"/>
      <c r="F4" s="468">
        <v>1</v>
      </c>
      <c r="G4" s="468"/>
      <c r="H4" s="503">
        <f>+F4+H5</f>
        <v>2.5</v>
      </c>
      <c r="I4" s="503"/>
      <c r="J4" s="503">
        <f>+H4+J7</f>
        <v>3.5</v>
      </c>
      <c r="K4" s="503"/>
      <c r="L4" s="503">
        <f>J4+L9</f>
        <v>4.5999999999999996</v>
      </c>
      <c r="M4" s="503"/>
      <c r="N4" s="503">
        <f>L4+N11</f>
        <v>5.8999999999999995</v>
      </c>
      <c r="O4" s="504"/>
      <c r="P4" s="505">
        <f>+N4+P13</f>
        <v>7.6999999999999993</v>
      </c>
      <c r="Q4" s="503"/>
      <c r="R4" s="502">
        <f>+P4+R15</f>
        <v>8.7999999999999989</v>
      </c>
      <c r="S4" s="506"/>
      <c r="T4" s="502">
        <f>+R4+T17</f>
        <v>8.7999999999999989</v>
      </c>
      <c r="U4" s="503"/>
      <c r="V4" s="503">
        <f>+T4+V19</f>
        <v>8.7999999999999989</v>
      </c>
      <c r="W4" s="503"/>
      <c r="X4" s="503">
        <f>+V4+X21</f>
        <v>8.7999999999999989</v>
      </c>
      <c r="Y4" s="503"/>
      <c r="Z4" s="503">
        <f>+X4+Z23</f>
        <v>8.7999999999999989</v>
      </c>
      <c r="AA4" s="503"/>
      <c r="AB4" s="503">
        <f>+Z4+AB25</f>
        <v>8.7999999999999989</v>
      </c>
      <c r="AC4" s="503"/>
      <c r="AD4" s="503">
        <f>+AB4+AD27</f>
        <v>8.7999999999999989</v>
      </c>
      <c r="AE4" s="503"/>
      <c r="AF4" s="503">
        <f>+AD4+AF29</f>
        <v>8.7999999999999989</v>
      </c>
      <c r="AG4" s="503"/>
      <c r="AH4" s="503">
        <f>+AF4+AH31</f>
        <v>8.7999999999999989</v>
      </c>
      <c r="AI4" s="503"/>
      <c r="AJ4" s="503">
        <f>+AH4+AJ33</f>
        <v>8.7999999999999989</v>
      </c>
      <c r="AK4" s="503"/>
      <c r="AL4" s="503">
        <f>+AJ4+AL35</f>
        <v>8.7999999999999989</v>
      </c>
      <c r="AM4" s="503"/>
      <c r="AN4" s="503">
        <f>+AL4+AN37</f>
        <v>8.7999999999999989</v>
      </c>
      <c r="AO4" s="503"/>
      <c r="AP4" s="503">
        <f>+AN4+AP39</f>
        <v>8.7999999999999989</v>
      </c>
      <c r="AQ4" s="506"/>
    </row>
    <row r="5" spans="1:46" s="139" customFormat="1" x14ac:dyDescent="0.3">
      <c r="A5" s="477" t="s">
        <v>87</v>
      </c>
      <c r="B5" s="140"/>
      <c r="C5" s="141">
        <f>MROUND(ROUNDDOWN(B6*0.8,-1),50)</f>
        <v>1300</v>
      </c>
      <c r="D5" s="142"/>
      <c r="E5" s="143">
        <f>C5-$S$1</f>
        <v>100</v>
      </c>
      <c r="F5" s="479" t="s">
        <v>147</v>
      </c>
      <c r="G5" s="466"/>
      <c r="H5" s="468">
        <v>1.5</v>
      </c>
      <c r="I5" s="468"/>
      <c r="J5" s="492">
        <f>H5+J7</f>
        <v>2.5</v>
      </c>
      <c r="K5" s="470"/>
      <c r="L5" s="492">
        <f>J5+L9</f>
        <v>3.6</v>
      </c>
      <c r="M5" s="474"/>
      <c r="N5" s="469">
        <f>L5+N11</f>
        <v>4.9000000000000004</v>
      </c>
      <c r="O5" s="474"/>
      <c r="P5" s="469">
        <f>N5+P13</f>
        <v>6.7</v>
      </c>
      <c r="Q5" s="470"/>
      <c r="R5" s="473">
        <f>P5+R15</f>
        <v>7.8000000000000007</v>
      </c>
      <c r="S5" s="474"/>
      <c r="T5" s="461">
        <f>R5+T17</f>
        <v>7.8000000000000007</v>
      </c>
      <c r="U5" s="462"/>
      <c r="V5" s="434">
        <f>T5+V19</f>
        <v>7.8000000000000007</v>
      </c>
      <c r="W5" s="462"/>
      <c r="X5" s="434">
        <f>V5+X21</f>
        <v>7.8000000000000007</v>
      </c>
      <c r="Y5" s="462"/>
      <c r="Z5" s="434">
        <f>X5+Z23</f>
        <v>7.8000000000000007</v>
      </c>
      <c r="AA5" s="462"/>
      <c r="AB5" s="434">
        <f>Z5+AB25</f>
        <v>7.8000000000000007</v>
      </c>
      <c r="AC5" s="462"/>
      <c r="AD5" s="434">
        <f>AB5+AD27</f>
        <v>7.8000000000000007</v>
      </c>
      <c r="AE5" s="462"/>
      <c r="AF5" s="434">
        <f>AD5+AF29</f>
        <v>7.8000000000000007</v>
      </c>
      <c r="AG5" s="462"/>
      <c r="AH5" s="434">
        <f>AF5+AH31</f>
        <v>7.8000000000000007</v>
      </c>
      <c r="AI5" s="462"/>
      <c r="AJ5" s="434">
        <f>AH5+AJ33</f>
        <v>7.8000000000000007</v>
      </c>
      <c r="AK5" s="462"/>
      <c r="AL5" s="434">
        <f>AJ5+AL35</f>
        <v>7.8000000000000007</v>
      </c>
      <c r="AM5" s="462"/>
      <c r="AN5" s="434">
        <f>AL5+AN37</f>
        <v>7.8000000000000007</v>
      </c>
      <c r="AO5" s="462"/>
      <c r="AP5" s="434">
        <f>AN5+AP39</f>
        <v>7.8000000000000007</v>
      </c>
      <c r="AQ5" s="435"/>
    </row>
    <row r="6" spans="1:46" s="139" customFormat="1" x14ac:dyDescent="0.3">
      <c r="A6" s="453"/>
      <c r="B6" s="144">
        <f>$P$1+MROUND(ROUNDDOWN(F4*$I$1,-1),50)</f>
        <v>1650</v>
      </c>
      <c r="C6" s="145"/>
      <c r="D6" s="163">
        <f>B6-$P$1</f>
        <v>150</v>
      </c>
      <c r="E6" s="147"/>
      <c r="F6" s="467"/>
      <c r="G6" s="457"/>
      <c r="H6" s="468"/>
      <c r="I6" s="468"/>
      <c r="J6" s="493"/>
      <c r="K6" s="472"/>
      <c r="L6" s="493"/>
      <c r="M6" s="476"/>
      <c r="N6" s="471"/>
      <c r="O6" s="476"/>
      <c r="P6" s="471"/>
      <c r="Q6" s="472"/>
      <c r="R6" s="475"/>
      <c r="S6" s="476"/>
      <c r="T6" s="463"/>
      <c r="U6" s="464"/>
      <c r="V6" s="436"/>
      <c r="W6" s="464"/>
      <c r="X6" s="436"/>
      <c r="Y6" s="464"/>
      <c r="Z6" s="436"/>
      <c r="AA6" s="464"/>
      <c r="AB6" s="436"/>
      <c r="AC6" s="464"/>
      <c r="AD6" s="436"/>
      <c r="AE6" s="464"/>
      <c r="AF6" s="436"/>
      <c r="AG6" s="464"/>
      <c r="AH6" s="436"/>
      <c r="AI6" s="464"/>
      <c r="AJ6" s="436"/>
      <c r="AK6" s="464"/>
      <c r="AL6" s="436"/>
      <c r="AM6" s="464"/>
      <c r="AN6" s="436"/>
      <c r="AO6" s="464"/>
      <c r="AP6" s="436"/>
      <c r="AQ6" s="437"/>
    </row>
    <row r="7" spans="1:46" s="139" customFormat="1" x14ac:dyDescent="0.3">
      <c r="A7" s="465" t="s">
        <v>148</v>
      </c>
      <c r="B7" s="140"/>
      <c r="C7" s="141">
        <f>MROUND(ROUNDDOWN(B8*0.8,-1),50)</f>
        <v>1450</v>
      </c>
      <c r="D7" s="142"/>
      <c r="E7" s="143">
        <f>C7-$S$1</f>
        <v>250</v>
      </c>
      <c r="F7" s="116"/>
      <c r="G7" s="141">
        <f>MROUND(ROUNDDOWN(F8*0.8,-1),50)</f>
        <v>1200</v>
      </c>
      <c r="H7" s="440" t="s">
        <v>148</v>
      </c>
      <c r="I7" s="466"/>
      <c r="J7" s="468">
        <v>1</v>
      </c>
      <c r="K7" s="468"/>
      <c r="L7" s="492">
        <f>J7+L9</f>
        <v>2.1</v>
      </c>
      <c r="M7" s="470"/>
      <c r="N7" s="492">
        <f>L7+N11</f>
        <v>3.4000000000000004</v>
      </c>
      <c r="O7" s="473"/>
      <c r="P7" s="469">
        <f>N7+P13</f>
        <v>5.2</v>
      </c>
      <c r="Q7" s="470"/>
      <c r="R7" s="473">
        <f>P7+R15</f>
        <v>6.3000000000000007</v>
      </c>
      <c r="S7" s="474"/>
      <c r="T7" s="461">
        <f>R7+T17</f>
        <v>6.3000000000000007</v>
      </c>
      <c r="U7" s="462"/>
      <c r="V7" s="434">
        <f>T7+V19</f>
        <v>6.3000000000000007</v>
      </c>
      <c r="W7" s="462"/>
      <c r="X7" s="434">
        <f>V7+X21</f>
        <v>6.3000000000000007</v>
      </c>
      <c r="Y7" s="462"/>
      <c r="Z7" s="434">
        <f>X7+Z23</f>
        <v>6.3000000000000007</v>
      </c>
      <c r="AA7" s="462"/>
      <c r="AB7" s="434">
        <f>Z7+AB25</f>
        <v>6.3000000000000007</v>
      </c>
      <c r="AC7" s="462"/>
      <c r="AD7" s="434">
        <f>AB7+AD27</f>
        <v>6.3000000000000007</v>
      </c>
      <c r="AE7" s="462"/>
      <c r="AF7" s="434">
        <f>AD7+AF29</f>
        <v>6.3000000000000007</v>
      </c>
      <c r="AG7" s="462"/>
      <c r="AH7" s="434">
        <f>AF7+AH31</f>
        <v>6.3000000000000007</v>
      </c>
      <c r="AI7" s="462"/>
      <c r="AJ7" s="434">
        <f>AH7+AJ33</f>
        <v>6.3000000000000007</v>
      </c>
      <c r="AK7" s="462"/>
      <c r="AL7" s="434">
        <f>AJ7+AL35</f>
        <v>6.3000000000000007</v>
      </c>
      <c r="AM7" s="462"/>
      <c r="AN7" s="434">
        <f>AL7+AN37</f>
        <v>6.3000000000000007</v>
      </c>
      <c r="AO7" s="462"/>
      <c r="AP7" s="434">
        <f>AN7+AP39</f>
        <v>6.3000000000000007</v>
      </c>
      <c r="AQ7" s="435"/>
    </row>
    <row r="8" spans="1:46" s="139" customFormat="1" x14ac:dyDescent="0.3">
      <c r="A8" s="453"/>
      <c r="B8" s="144">
        <f>$P$1+MROUND(ROUNDDOWN(H4*$I$1,-1),50)</f>
        <v>1800</v>
      </c>
      <c r="C8" s="145"/>
      <c r="D8" s="146">
        <f>B8-$P$1</f>
        <v>300</v>
      </c>
      <c r="E8" s="147"/>
      <c r="F8" s="252">
        <f>IF((H5)&lt;=8,P1,P1+ROUND(INT(((H5-8)*I1)),-1))</f>
        <v>1500</v>
      </c>
      <c r="G8" s="253"/>
      <c r="H8" s="467"/>
      <c r="I8" s="457"/>
      <c r="J8" s="468"/>
      <c r="K8" s="468"/>
      <c r="L8" s="493"/>
      <c r="M8" s="472"/>
      <c r="N8" s="493"/>
      <c r="O8" s="475"/>
      <c r="P8" s="471"/>
      <c r="Q8" s="472"/>
      <c r="R8" s="475"/>
      <c r="S8" s="476"/>
      <c r="T8" s="463"/>
      <c r="U8" s="464"/>
      <c r="V8" s="436"/>
      <c r="W8" s="464"/>
      <c r="X8" s="436"/>
      <c r="Y8" s="464"/>
      <c r="Z8" s="436"/>
      <c r="AA8" s="464"/>
      <c r="AB8" s="436"/>
      <c r="AC8" s="464"/>
      <c r="AD8" s="436"/>
      <c r="AE8" s="464"/>
      <c r="AF8" s="436"/>
      <c r="AG8" s="464"/>
      <c r="AH8" s="436"/>
      <c r="AI8" s="464"/>
      <c r="AJ8" s="436"/>
      <c r="AK8" s="464"/>
      <c r="AL8" s="436"/>
      <c r="AM8" s="464"/>
      <c r="AN8" s="436"/>
      <c r="AO8" s="464"/>
      <c r="AP8" s="436"/>
      <c r="AQ8" s="437"/>
    </row>
    <row r="9" spans="1:46" s="139" customFormat="1" x14ac:dyDescent="0.3">
      <c r="A9" s="477" t="s">
        <v>88</v>
      </c>
      <c r="B9" s="140"/>
      <c r="C9" s="141">
        <f>MROUND(ROUNDDOWN(B10*0.8,-1),50)</f>
        <v>1550</v>
      </c>
      <c r="D9" s="142"/>
      <c r="E9" s="143">
        <f>C9-$S$1</f>
        <v>350</v>
      </c>
      <c r="F9" s="116"/>
      <c r="G9" s="141">
        <f>MROUND(ROUNDDOWN(F10*0.8,-1),50)</f>
        <v>1200</v>
      </c>
      <c r="H9" s="254"/>
      <c r="I9" s="141">
        <f>MROUND(ROUNDDOWN(H10*0.8,-1),50)</f>
        <v>1200</v>
      </c>
      <c r="J9" s="479" t="s">
        <v>149</v>
      </c>
      <c r="K9" s="466"/>
      <c r="L9" s="468">
        <v>1.1000000000000001</v>
      </c>
      <c r="M9" s="468"/>
      <c r="N9" s="494">
        <f>L9+N11</f>
        <v>2.4000000000000004</v>
      </c>
      <c r="O9" s="486"/>
      <c r="P9" s="497">
        <f>N9+P13</f>
        <v>4.2</v>
      </c>
      <c r="Q9" s="498"/>
      <c r="R9" s="486">
        <f>P9+R15</f>
        <v>5.3000000000000007</v>
      </c>
      <c r="S9" s="487"/>
      <c r="T9" s="490">
        <f>R9+T17</f>
        <v>5.3000000000000007</v>
      </c>
      <c r="U9" s="447"/>
      <c r="V9" s="446">
        <f>T9+V19</f>
        <v>5.3000000000000007</v>
      </c>
      <c r="W9" s="447"/>
      <c r="X9" s="446">
        <f>V9+X21</f>
        <v>5.3000000000000007</v>
      </c>
      <c r="Y9" s="447"/>
      <c r="Z9" s="446">
        <f>X9+Z23</f>
        <v>5.3000000000000007</v>
      </c>
      <c r="AA9" s="447"/>
      <c r="AB9" s="446">
        <f>Z9+AB25</f>
        <v>5.3000000000000007</v>
      </c>
      <c r="AC9" s="447"/>
      <c r="AD9" s="446">
        <f>AB9+AD27</f>
        <v>5.3000000000000007</v>
      </c>
      <c r="AE9" s="447"/>
      <c r="AF9" s="446">
        <f>AD9+AF29</f>
        <v>5.3000000000000007</v>
      </c>
      <c r="AG9" s="447"/>
      <c r="AH9" s="446">
        <f>AF9+AH31</f>
        <v>5.3000000000000007</v>
      </c>
      <c r="AI9" s="447"/>
      <c r="AJ9" s="446">
        <f>AH9+AJ33</f>
        <v>5.3000000000000007</v>
      </c>
      <c r="AK9" s="447"/>
      <c r="AL9" s="446">
        <f>AJ9+AL35</f>
        <v>5.3000000000000007</v>
      </c>
      <c r="AM9" s="447"/>
      <c r="AN9" s="446">
        <f>AL9+AN37</f>
        <v>5.3000000000000007</v>
      </c>
      <c r="AO9" s="447"/>
      <c r="AP9" s="446">
        <f>AN9+AP39</f>
        <v>5.3000000000000007</v>
      </c>
      <c r="AQ9" s="450"/>
    </row>
    <row r="10" spans="1:46" s="139" customFormat="1" x14ac:dyDescent="0.3">
      <c r="A10" s="453"/>
      <c r="B10" s="144">
        <f>$P$1+MROUND(ROUNDDOWN(J4*$I$1,-1),50)</f>
        <v>1950</v>
      </c>
      <c r="C10" s="145"/>
      <c r="D10" s="146">
        <f>B10-$P$1</f>
        <v>450</v>
      </c>
      <c r="E10" s="147"/>
      <c r="F10" s="252">
        <f>IF((J5)&lt;=8,P1,P1+ROUND(INT(((J5-8)*I1)),-1))</f>
        <v>1500</v>
      </c>
      <c r="G10" s="253"/>
      <c r="H10" s="255">
        <f>IF((J7)&lt;=8,P1,P1+ROUND(INT(((J7-8)*I1)),-1))</f>
        <v>1500</v>
      </c>
      <c r="I10" s="256"/>
      <c r="J10" s="467"/>
      <c r="K10" s="457"/>
      <c r="L10" s="468"/>
      <c r="M10" s="468"/>
      <c r="N10" s="495"/>
      <c r="O10" s="496"/>
      <c r="P10" s="499"/>
      <c r="Q10" s="500"/>
      <c r="R10" s="496"/>
      <c r="S10" s="501"/>
      <c r="T10" s="491"/>
      <c r="U10" s="449"/>
      <c r="V10" s="448"/>
      <c r="W10" s="449"/>
      <c r="X10" s="448"/>
      <c r="Y10" s="449"/>
      <c r="Z10" s="448"/>
      <c r="AA10" s="449"/>
      <c r="AB10" s="448"/>
      <c r="AC10" s="449"/>
      <c r="AD10" s="448"/>
      <c r="AE10" s="449"/>
      <c r="AF10" s="448"/>
      <c r="AG10" s="449"/>
      <c r="AH10" s="448"/>
      <c r="AI10" s="449"/>
      <c r="AJ10" s="448"/>
      <c r="AK10" s="449"/>
      <c r="AL10" s="448"/>
      <c r="AM10" s="449"/>
      <c r="AN10" s="448"/>
      <c r="AO10" s="449"/>
      <c r="AP10" s="448"/>
      <c r="AQ10" s="451"/>
    </row>
    <row r="11" spans="1:46" s="139" customFormat="1" x14ac:dyDescent="0.3">
      <c r="A11" s="465" t="s">
        <v>150</v>
      </c>
      <c r="B11" s="140"/>
      <c r="C11" s="141">
        <f>MROUND(ROUNDDOWN(B12*0.8,-1),50)</f>
        <v>1700</v>
      </c>
      <c r="D11" s="142"/>
      <c r="E11" s="143">
        <f>C11-$S$1</f>
        <v>500</v>
      </c>
      <c r="F11" s="116"/>
      <c r="G11" s="141">
        <f>MROUND(ROUNDDOWN(F12*0.8,-1),50)</f>
        <v>1200</v>
      </c>
      <c r="H11" s="254"/>
      <c r="I11" s="141">
        <f>MROUND(ROUNDDOWN(H12*0.8,-1),50)</f>
        <v>1200</v>
      </c>
      <c r="J11" s="116"/>
      <c r="K11" s="141">
        <f>MROUND(ROUNDDOWN(J12*0.8,-1),50)</f>
        <v>1200</v>
      </c>
      <c r="L11" s="440" t="s">
        <v>150</v>
      </c>
      <c r="M11" s="466"/>
      <c r="N11" s="468">
        <v>1.3</v>
      </c>
      <c r="O11" s="445"/>
      <c r="P11" s="469">
        <f>N11+P13</f>
        <v>3.1</v>
      </c>
      <c r="Q11" s="470"/>
      <c r="R11" s="473">
        <f>P11+R15</f>
        <v>4.2</v>
      </c>
      <c r="S11" s="474"/>
      <c r="T11" s="461">
        <f>R11+T17</f>
        <v>4.2</v>
      </c>
      <c r="U11" s="462"/>
      <c r="V11" s="434">
        <f>T11+V19</f>
        <v>4.2</v>
      </c>
      <c r="W11" s="462"/>
      <c r="X11" s="434">
        <f>V11+X21</f>
        <v>4.2</v>
      </c>
      <c r="Y11" s="462"/>
      <c r="Z11" s="434">
        <f>X11+Z23</f>
        <v>4.2</v>
      </c>
      <c r="AA11" s="462"/>
      <c r="AB11" s="434">
        <f>Z11+AB25</f>
        <v>4.2</v>
      </c>
      <c r="AC11" s="462"/>
      <c r="AD11" s="434">
        <f>AB11+AD27</f>
        <v>4.2</v>
      </c>
      <c r="AE11" s="462"/>
      <c r="AF11" s="434">
        <f>AD11+AF29</f>
        <v>4.2</v>
      </c>
      <c r="AG11" s="462"/>
      <c r="AH11" s="434">
        <f>AF11+AH31</f>
        <v>4.2</v>
      </c>
      <c r="AI11" s="462"/>
      <c r="AJ11" s="434">
        <f>AH11+AJ33</f>
        <v>4.2</v>
      </c>
      <c r="AK11" s="462"/>
      <c r="AL11" s="434">
        <f>AJ11+AL35</f>
        <v>4.2</v>
      </c>
      <c r="AM11" s="462"/>
      <c r="AN11" s="434">
        <f>AL11+AN37</f>
        <v>4.2</v>
      </c>
      <c r="AO11" s="462"/>
      <c r="AP11" s="434">
        <f>AN11+AP39</f>
        <v>4.2</v>
      </c>
      <c r="AQ11" s="435"/>
    </row>
    <row r="12" spans="1:46" s="139" customFormat="1" x14ac:dyDescent="0.3">
      <c r="A12" s="453"/>
      <c r="B12" s="144">
        <f>$P$1+MROUND(ROUNDDOWN(L4*$I$1,-1),50)</f>
        <v>2100</v>
      </c>
      <c r="C12" s="145"/>
      <c r="D12" s="146">
        <f>B12-$P$1</f>
        <v>600</v>
      </c>
      <c r="E12" s="147"/>
      <c r="F12" s="252">
        <f>IF((L5)&lt;=8,P1,P1+ROUND(INT(((L5-8)*I1)),-1))</f>
        <v>1500</v>
      </c>
      <c r="G12" s="253"/>
      <c r="H12" s="252">
        <f>IF((L7)&lt;=8,P1,P1+ROUND(INT(((L7-8)*I1)),-1))</f>
        <v>1500</v>
      </c>
      <c r="I12" s="253"/>
      <c r="J12" s="258">
        <f>IF((L9)&lt;=8,P1,P1+ROUND(INT(((L9-8)*I1)),-1))</f>
        <v>1500</v>
      </c>
      <c r="K12" s="259"/>
      <c r="L12" s="467"/>
      <c r="M12" s="457"/>
      <c r="N12" s="468"/>
      <c r="O12" s="445"/>
      <c r="P12" s="471"/>
      <c r="Q12" s="472"/>
      <c r="R12" s="475"/>
      <c r="S12" s="476"/>
      <c r="T12" s="463"/>
      <c r="U12" s="464"/>
      <c r="V12" s="436"/>
      <c r="W12" s="464"/>
      <c r="X12" s="436"/>
      <c r="Y12" s="464"/>
      <c r="Z12" s="436"/>
      <c r="AA12" s="464"/>
      <c r="AB12" s="436"/>
      <c r="AC12" s="464"/>
      <c r="AD12" s="436"/>
      <c r="AE12" s="464"/>
      <c r="AF12" s="436"/>
      <c r="AG12" s="464"/>
      <c r="AH12" s="436"/>
      <c r="AI12" s="464"/>
      <c r="AJ12" s="436"/>
      <c r="AK12" s="464"/>
      <c r="AL12" s="436"/>
      <c r="AM12" s="464"/>
      <c r="AN12" s="436"/>
      <c r="AO12" s="464"/>
      <c r="AP12" s="436"/>
      <c r="AQ12" s="437"/>
    </row>
    <row r="13" spans="1:46" s="139" customFormat="1" x14ac:dyDescent="0.3">
      <c r="A13" s="477" t="s">
        <v>151</v>
      </c>
      <c r="B13" s="140"/>
      <c r="C13" s="141">
        <f>MROUND(ROUNDDOWN(B14*0.8,-1),50)</f>
        <v>1800</v>
      </c>
      <c r="D13" s="142"/>
      <c r="E13" s="143">
        <f>C13-$S$1</f>
        <v>600</v>
      </c>
      <c r="F13" s="116"/>
      <c r="G13" s="141">
        <f>MROUND(ROUNDDOWN(F14*0.8,-1),50)</f>
        <v>1200</v>
      </c>
      <c r="H13" s="116"/>
      <c r="I13" s="141">
        <f>MROUND(ROUNDDOWN(H14*0.8,-1),50)</f>
        <v>1200</v>
      </c>
      <c r="J13" s="116"/>
      <c r="K13" s="141">
        <f>MROUND(ROUNDDOWN(J14*0.8,-1),50)</f>
        <v>1200</v>
      </c>
      <c r="L13" s="116"/>
      <c r="M13" s="141">
        <f>MROUND(ROUNDDOWN(L14*0.8,-1),50)</f>
        <v>1200</v>
      </c>
      <c r="N13" s="479" t="s">
        <v>151</v>
      </c>
      <c r="O13" s="480"/>
      <c r="P13" s="483">
        <v>1.8</v>
      </c>
      <c r="Q13" s="468"/>
      <c r="R13" s="486">
        <f>P13+R15</f>
        <v>2.9000000000000004</v>
      </c>
      <c r="S13" s="487"/>
      <c r="T13" s="490">
        <f>R13+T17</f>
        <v>2.9000000000000004</v>
      </c>
      <c r="U13" s="447"/>
      <c r="V13" s="446">
        <f>T13+V19</f>
        <v>2.9000000000000004</v>
      </c>
      <c r="W13" s="447"/>
      <c r="X13" s="446">
        <f>V13+X21</f>
        <v>2.9000000000000004</v>
      </c>
      <c r="Y13" s="447"/>
      <c r="Z13" s="446">
        <f>X13+Z23</f>
        <v>2.9000000000000004</v>
      </c>
      <c r="AA13" s="447"/>
      <c r="AB13" s="446">
        <f>Z13+AB25</f>
        <v>2.9000000000000004</v>
      </c>
      <c r="AC13" s="447"/>
      <c r="AD13" s="446">
        <f>AB13+AD27</f>
        <v>2.9000000000000004</v>
      </c>
      <c r="AE13" s="447"/>
      <c r="AF13" s="446">
        <f>AD13+AF29</f>
        <v>2.9000000000000004</v>
      </c>
      <c r="AG13" s="447"/>
      <c r="AH13" s="446">
        <f>AF13+AH31</f>
        <v>2.9000000000000004</v>
      </c>
      <c r="AI13" s="447"/>
      <c r="AJ13" s="446">
        <f>AH13+AJ33</f>
        <v>2.9000000000000004</v>
      </c>
      <c r="AK13" s="447"/>
      <c r="AL13" s="446">
        <f>AJ13+AL35</f>
        <v>2.9000000000000004</v>
      </c>
      <c r="AM13" s="447"/>
      <c r="AN13" s="446">
        <f>AL13+AN37</f>
        <v>2.9000000000000004</v>
      </c>
      <c r="AO13" s="447"/>
      <c r="AP13" s="446">
        <f>AN13+AP39</f>
        <v>2.9000000000000004</v>
      </c>
      <c r="AQ13" s="450"/>
    </row>
    <row r="14" spans="1:46" s="139" customFormat="1" ht="17.25" thickBot="1" x14ac:dyDescent="0.35">
      <c r="A14" s="478"/>
      <c r="B14" s="144">
        <f>$P$1+MROUND(ROUNDDOWN(N4*$I$1,-1),50)</f>
        <v>2250</v>
      </c>
      <c r="C14" s="204"/>
      <c r="D14" s="173">
        <f>B14-$P$1</f>
        <v>750</v>
      </c>
      <c r="E14" s="174"/>
      <c r="F14" s="252">
        <f>IF((N5)&lt;=8,P1,P1+ROUND(INT(((N5-8)*I1)),-1))</f>
        <v>1500</v>
      </c>
      <c r="G14" s="260"/>
      <c r="H14" s="252">
        <f>IF((N7)&lt;=8,P1,P1+ROUND(INT(((N7-8)*I1)),-1))</f>
        <v>1500</v>
      </c>
      <c r="I14" s="260"/>
      <c r="J14" s="258">
        <f>IF((N9)&lt;=8,P1,P1+ROUND(INT(((N9-8)*I1)),-1))</f>
        <v>1500</v>
      </c>
      <c r="K14" s="261"/>
      <c r="L14" s="252">
        <f>IF((N11)&lt;=8,P1,P1+ROUND(INT(((N11-8)*I1)),-1))</f>
        <v>1500</v>
      </c>
      <c r="M14" s="260"/>
      <c r="N14" s="481"/>
      <c r="O14" s="482"/>
      <c r="P14" s="484"/>
      <c r="Q14" s="485"/>
      <c r="R14" s="488"/>
      <c r="S14" s="489"/>
      <c r="T14" s="491"/>
      <c r="U14" s="449"/>
      <c r="V14" s="448"/>
      <c r="W14" s="449"/>
      <c r="X14" s="448"/>
      <c r="Y14" s="449"/>
      <c r="Z14" s="448"/>
      <c r="AA14" s="449"/>
      <c r="AB14" s="448"/>
      <c r="AC14" s="449"/>
      <c r="AD14" s="448"/>
      <c r="AE14" s="449"/>
      <c r="AF14" s="448"/>
      <c r="AG14" s="449"/>
      <c r="AH14" s="448"/>
      <c r="AI14" s="449"/>
      <c r="AJ14" s="448"/>
      <c r="AK14" s="449"/>
      <c r="AL14" s="448"/>
      <c r="AM14" s="449"/>
      <c r="AN14" s="448"/>
      <c r="AO14" s="449"/>
      <c r="AP14" s="448"/>
      <c r="AQ14" s="451"/>
    </row>
    <row r="15" spans="1:46" s="139" customFormat="1" x14ac:dyDescent="0.3">
      <c r="A15" s="452" t="s">
        <v>90</v>
      </c>
      <c r="B15" s="205"/>
      <c r="C15" s="206">
        <f>MROUND(ROUNDDOWN(B16*0.8,-1),50)</f>
        <v>2000</v>
      </c>
      <c r="D15" s="207"/>
      <c r="E15" s="208">
        <f>C15-$S$1</f>
        <v>800</v>
      </c>
      <c r="F15" s="262"/>
      <c r="G15" s="141">
        <f>MROUND(ROUNDDOWN(F16*0.8,-1),50)</f>
        <v>1200</v>
      </c>
      <c r="H15" s="262"/>
      <c r="I15" s="141">
        <f>MROUND(ROUNDDOWN(H16*0.8,-1),50)</f>
        <v>1200</v>
      </c>
      <c r="J15" s="262"/>
      <c r="K15" s="141">
        <f>MROUND(ROUNDDOWN(J16*0.8,-1),50)</f>
        <v>1200</v>
      </c>
      <c r="L15" s="262"/>
      <c r="M15" s="141">
        <f>MROUND(ROUNDDOWN(L16*0.8,-1),50)</f>
        <v>1200</v>
      </c>
      <c r="N15" s="262"/>
      <c r="O15" s="141">
        <f>MROUND(ROUNDDOWN(N16*0.8,-1),50)</f>
        <v>1200</v>
      </c>
      <c r="P15" s="454" t="s">
        <v>152</v>
      </c>
      <c r="Q15" s="455"/>
      <c r="R15" s="458">
        <v>1.1000000000000001</v>
      </c>
      <c r="S15" s="459"/>
      <c r="T15" s="461">
        <f>R15+T17</f>
        <v>1.1000000000000001</v>
      </c>
      <c r="U15" s="462"/>
      <c r="V15" s="434">
        <f>T15+V19</f>
        <v>1.1000000000000001</v>
      </c>
      <c r="W15" s="462"/>
      <c r="X15" s="434">
        <f>V15+X21</f>
        <v>1.1000000000000001</v>
      </c>
      <c r="Y15" s="462"/>
      <c r="Z15" s="434">
        <f>X15+Z23</f>
        <v>1.1000000000000001</v>
      </c>
      <c r="AA15" s="462"/>
      <c r="AB15" s="434">
        <f>Z15+AB25</f>
        <v>1.1000000000000001</v>
      </c>
      <c r="AC15" s="462"/>
      <c r="AD15" s="434">
        <f>AB15+AD27</f>
        <v>1.1000000000000001</v>
      </c>
      <c r="AE15" s="462"/>
      <c r="AF15" s="434">
        <f>AD15+AF29</f>
        <v>1.1000000000000001</v>
      </c>
      <c r="AG15" s="462"/>
      <c r="AH15" s="434">
        <f>AF15+AH31</f>
        <v>1.1000000000000001</v>
      </c>
      <c r="AI15" s="462"/>
      <c r="AJ15" s="434">
        <f>AH15+AJ33</f>
        <v>1.1000000000000001</v>
      </c>
      <c r="AK15" s="462"/>
      <c r="AL15" s="434">
        <f>AJ15+AL35</f>
        <v>1.1000000000000001</v>
      </c>
      <c r="AM15" s="462"/>
      <c r="AN15" s="434">
        <f>AL15+AN37</f>
        <v>1.1000000000000001</v>
      </c>
      <c r="AO15" s="462"/>
      <c r="AP15" s="434">
        <f>AN15+AP39</f>
        <v>1.1000000000000001</v>
      </c>
      <c r="AQ15" s="435"/>
    </row>
    <row r="16" spans="1:46" s="139" customFormat="1" x14ac:dyDescent="0.3">
      <c r="A16" s="453"/>
      <c r="B16" s="144">
        <f>$P$1+MROUND(ROUNDDOWN(P4*$I$1,-1),50)</f>
        <v>2500</v>
      </c>
      <c r="C16" s="145"/>
      <c r="D16" s="163">
        <f>B16-$P$1</f>
        <v>1000</v>
      </c>
      <c r="E16" s="147"/>
      <c r="F16" s="264">
        <f>IF((P5)&lt;=8,P1,P1+ROUND(INT(((R5-8)*I1)),-1))</f>
        <v>1500</v>
      </c>
      <c r="G16" s="253"/>
      <c r="H16" s="264">
        <f>IF((P7)&lt;=8,P1,P1+ROUND(INT(((P7-8)*I1)),-1))</f>
        <v>1500</v>
      </c>
      <c r="I16" s="253"/>
      <c r="J16" s="265">
        <f>IF((P9)&lt;=8,P1,P1+ROUND(INT(((P9-8)*I1)),-1))</f>
        <v>1500</v>
      </c>
      <c r="K16" s="259"/>
      <c r="L16" s="264">
        <f>IF((P11)&lt;=8,P1,P1+ROUND(INT(((P11-8)*I1)),-1))</f>
        <v>1500</v>
      </c>
      <c r="M16" s="253"/>
      <c r="N16" s="265">
        <f>IF((P13)&lt;=8,P1,P1+ROUND(INT(((P13-8)*I1)),-1))</f>
        <v>1500</v>
      </c>
      <c r="O16" s="266"/>
      <c r="P16" s="456"/>
      <c r="Q16" s="457"/>
      <c r="R16" s="444"/>
      <c r="S16" s="460"/>
      <c r="T16" s="463"/>
      <c r="U16" s="464"/>
      <c r="V16" s="436"/>
      <c r="W16" s="464"/>
      <c r="X16" s="436"/>
      <c r="Y16" s="464"/>
      <c r="Z16" s="436"/>
      <c r="AA16" s="464"/>
      <c r="AB16" s="436"/>
      <c r="AC16" s="464"/>
      <c r="AD16" s="436"/>
      <c r="AE16" s="464"/>
      <c r="AF16" s="436"/>
      <c r="AG16" s="464"/>
      <c r="AH16" s="436"/>
      <c r="AI16" s="464"/>
      <c r="AJ16" s="436"/>
      <c r="AK16" s="464"/>
      <c r="AL16" s="436"/>
      <c r="AM16" s="464"/>
      <c r="AN16" s="436"/>
      <c r="AO16" s="464"/>
      <c r="AP16" s="436"/>
      <c r="AQ16" s="437"/>
    </row>
    <row r="17" spans="1:43" s="139" customFormat="1" x14ac:dyDescent="0.3">
      <c r="A17" s="438" t="s">
        <v>91</v>
      </c>
      <c r="B17" s="140"/>
      <c r="C17" s="141">
        <f>MROUND(ROUNDDOWN(B18*0.8,-1),50)</f>
        <v>2100</v>
      </c>
      <c r="D17" s="159"/>
      <c r="E17" s="160">
        <f>C17-$S$1</f>
        <v>900</v>
      </c>
      <c r="F17" s="230"/>
      <c r="G17" s="141">
        <f>MROUND(ROUNDDOWN(F18*0.8,-1),50)</f>
        <v>1200</v>
      </c>
      <c r="H17" s="230"/>
      <c r="I17" s="141">
        <f>MROUND(ROUNDDOWN(H18*0.8,-1),50)</f>
        <v>1200</v>
      </c>
      <c r="J17" s="230"/>
      <c r="K17" s="141">
        <f>MROUND(ROUNDDOWN(J18*0.8,-1),50)</f>
        <v>1200</v>
      </c>
      <c r="L17" s="230"/>
      <c r="M17" s="141">
        <f>MROUND(ROUNDDOWN(L18*0.8,-1),50)</f>
        <v>1200</v>
      </c>
      <c r="N17" s="230"/>
      <c r="O17" s="141">
        <f>MROUND(ROUNDDOWN(N18*0.8,-1),50)</f>
        <v>1200</v>
      </c>
      <c r="P17" s="269"/>
      <c r="Q17" s="141">
        <f>MROUND(ROUNDDOWN(P18*0.8,-1),50)</f>
        <v>1200</v>
      </c>
      <c r="R17" s="440" t="s">
        <v>153</v>
      </c>
      <c r="S17" s="441"/>
      <c r="T17" s="444"/>
      <c r="U17" s="445"/>
      <c r="V17" s="446">
        <f>T17+V19</f>
        <v>0</v>
      </c>
      <c r="W17" s="447"/>
      <c r="X17" s="446">
        <f>V17+X21</f>
        <v>0</v>
      </c>
      <c r="Y17" s="447"/>
      <c r="Z17" s="446">
        <f>X17+Z23</f>
        <v>0</v>
      </c>
      <c r="AA17" s="447"/>
      <c r="AB17" s="446">
        <f>Z17+AB25</f>
        <v>0</v>
      </c>
      <c r="AC17" s="447"/>
      <c r="AD17" s="446">
        <f>AB17+AD27</f>
        <v>0</v>
      </c>
      <c r="AE17" s="447"/>
      <c r="AF17" s="446">
        <f>AD17+AF29</f>
        <v>0</v>
      </c>
      <c r="AG17" s="447"/>
      <c r="AH17" s="446">
        <f>AF17+AH31</f>
        <v>0</v>
      </c>
      <c r="AI17" s="447"/>
      <c r="AJ17" s="446">
        <f>AH17+AJ33</f>
        <v>0</v>
      </c>
      <c r="AK17" s="447"/>
      <c r="AL17" s="446">
        <f>AJ17+AL35</f>
        <v>0</v>
      </c>
      <c r="AM17" s="447"/>
      <c r="AN17" s="446">
        <f>AL17+AN37</f>
        <v>0</v>
      </c>
      <c r="AO17" s="447"/>
      <c r="AP17" s="446">
        <f>AN17+AP39</f>
        <v>0</v>
      </c>
      <c r="AQ17" s="450"/>
    </row>
    <row r="18" spans="1:43" s="139" customFormat="1" ht="17.25" thickBot="1" x14ac:dyDescent="0.35">
      <c r="A18" s="439"/>
      <c r="B18" s="151">
        <f>$P$1+MROUND(ROUNDDOWN(R4*$I$1,-1),50)</f>
        <v>2650</v>
      </c>
      <c r="C18" s="152"/>
      <c r="D18" s="153">
        <f>B18-$P$1</f>
        <v>1150</v>
      </c>
      <c r="E18" s="154"/>
      <c r="F18" s="270">
        <f>IF((R5)&lt;=8,P1,P1+ROUND(INT(((R5-8)*I1)),-1))</f>
        <v>1500</v>
      </c>
      <c r="G18" s="271"/>
      <c r="H18" s="270">
        <f>IF((R7)&lt;=8,P1,P1+ROUND(INT(((R7-8)*I1)),-1))</f>
        <v>1500</v>
      </c>
      <c r="I18" s="271"/>
      <c r="J18" s="272">
        <f>IF((R9)&lt;=8,P1,P1+ROUND(INT(((R9-8)*I1)),-1))</f>
        <v>1500</v>
      </c>
      <c r="K18" s="273"/>
      <c r="L18" s="270">
        <f>IF((R11)&lt;=8,P1,P1+ROUND(INT(((R11-8)*I1)),-1))</f>
        <v>1500</v>
      </c>
      <c r="M18" s="271"/>
      <c r="N18" s="272">
        <f>IF((R13)&lt;=8,P1,P1+ROUND(INT(((R13-8)*I1)),-1))</f>
        <v>1500</v>
      </c>
      <c r="O18" s="274"/>
      <c r="P18" s="275">
        <f>IF((R15)&lt;=8,P1,P1+ROUND(INT(((R15-8)*I1)),-1))</f>
        <v>1500</v>
      </c>
      <c r="Q18" s="273"/>
      <c r="R18" s="442"/>
      <c r="S18" s="443"/>
      <c r="T18" s="444"/>
      <c r="U18" s="445"/>
      <c r="V18" s="448"/>
      <c r="W18" s="449"/>
      <c r="X18" s="448"/>
      <c r="Y18" s="449"/>
      <c r="Z18" s="448"/>
      <c r="AA18" s="449"/>
      <c r="AB18" s="448"/>
      <c r="AC18" s="449"/>
      <c r="AD18" s="448"/>
      <c r="AE18" s="449"/>
      <c r="AF18" s="448"/>
      <c r="AG18" s="449"/>
      <c r="AH18" s="448"/>
      <c r="AI18" s="449"/>
      <c r="AJ18" s="448"/>
      <c r="AK18" s="449"/>
      <c r="AL18" s="448"/>
      <c r="AM18" s="449"/>
      <c r="AN18" s="448"/>
      <c r="AO18" s="449"/>
      <c r="AP18" s="448"/>
      <c r="AQ18" s="451"/>
    </row>
    <row r="19" spans="1:43" s="12" customFormat="1" ht="18" hidden="1" x14ac:dyDescent="0.3">
      <c r="A19" s="432">
        <f>T19</f>
        <v>0</v>
      </c>
      <c r="B19" s="112"/>
      <c r="C19" s="113">
        <f>MROUND(ROUNDDOWN(B20*0.8,-1),50)</f>
        <v>2100</v>
      </c>
      <c r="D19" s="70"/>
      <c r="E19" s="71">
        <f>C19-$S$1</f>
        <v>900</v>
      </c>
      <c r="F19" s="34"/>
      <c r="G19" s="35">
        <f t="shared" ref="G19:Q21" si="12">ROUND(F20*0.8,-1)</f>
        <v>1200</v>
      </c>
      <c r="H19" s="34"/>
      <c r="I19" s="35">
        <f t="shared" si="12"/>
        <v>1200</v>
      </c>
      <c r="J19" s="34"/>
      <c r="K19" s="33">
        <f t="shared" si="12"/>
        <v>1200</v>
      </c>
      <c r="L19" s="34"/>
      <c r="M19" s="35">
        <f t="shared" si="12"/>
        <v>1200</v>
      </c>
      <c r="N19" s="34"/>
      <c r="O19" s="33">
        <f t="shared" si="12"/>
        <v>1200</v>
      </c>
      <c r="P19" s="34"/>
      <c r="Q19" s="33">
        <f t="shared" ref="Q19" si="13">ROUND(P20*0.8,-1)</f>
        <v>1200</v>
      </c>
      <c r="R19" s="63"/>
      <c r="S19" s="62">
        <f t="shared" ref="S19:AG33" si="14">ROUND(R20*0.8,-1)</f>
        <v>1200</v>
      </c>
      <c r="T19" s="433"/>
      <c r="U19" s="405"/>
      <c r="V19" s="414"/>
      <c r="W19" s="414"/>
      <c r="X19" s="417">
        <f>V19+X21</f>
        <v>0</v>
      </c>
      <c r="Y19" s="418"/>
      <c r="Z19" s="417">
        <f>X19+Z23</f>
        <v>0</v>
      </c>
      <c r="AA19" s="418"/>
      <c r="AB19" s="417">
        <f>Z19+AB25</f>
        <v>0</v>
      </c>
      <c r="AC19" s="418"/>
      <c r="AD19" s="417">
        <f>AB19+AD27</f>
        <v>0</v>
      </c>
      <c r="AE19" s="418"/>
      <c r="AF19" s="417">
        <f>AD19+AF29</f>
        <v>0</v>
      </c>
      <c r="AG19" s="418"/>
      <c r="AH19" s="417">
        <f>AF19+AH31</f>
        <v>0</v>
      </c>
      <c r="AI19" s="418"/>
      <c r="AJ19" s="417">
        <f>AH19+AJ33</f>
        <v>0</v>
      </c>
      <c r="AK19" s="418"/>
      <c r="AL19" s="417">
        <f>AJ19+AL35</f>
        <v>0</v>
      </c>
      <c r="AM19" s="418"/>
      <c r="AN19" s="417">
        <f>AL19+AN37</f>
        <v>0</v>
      </c>
      <c r="AO19" s="418"/>
      <c r="AP19" s="417">
        <f>AN19+AP39</f>
        <v>0</v>
      </c>
      <c r="AQ19" s="429"/>
    </row>
    <row r="20" spans="1:43" s="12" customFormat="1" ht="18" hidden="1" x14ac:dyDescent="0.3">
      <c r="A20" s="403"/>
      <c r="B20" s="106">
        <f>$P$1+MROUND(ROUNDDOWN(T4*$I$1,-1),50)</f>
        <v>2650</v>
      </c>
      <c r="C20" s="107"/>
      <c r="D20" s="48">
        <f>B20-$P$1</f>
        <v>1150</v>
      </c>
      <c r="E20" s="49"/>
      <c r="F20" s="27">
        <f>IF((T5)&lt;=8,P1,P1+ROUND(INT(((T5-8)*I1)),-1))</f>
        <v>1500</v>
      </c>
      <c r="G20" s="28"/>
      <c r="H20" s="27">
        <f>IF((T7)&lt;=8,P1,P1+ROUND(INT(((T7-8)*I1)),-1))</f>
        <v>1500</v>
      </c>
      <c r="I20" s="28"/>
      <c r="J20" s="30">
        <f>IF((T9)&lt;=8,P1,P1+ROUND(INT(((T9-8)*I1)),-1))</f>
        <v>1500</v>
      </c>
      <c r="K20" s="24"/>
      <c r="L20" s="27">
        <f>IF((T11)&lt;=8,P1,P1+ROUND(INT(((T11-8)*I1)),-1))</f>
        <v>1500</v>
      </c>
      <c r="M20" s="28"/>
      <c r="N20" s="30">
        <f>IF((T13)&lt;=8,P1,P1+ROUND(INT(((T13-8)*I1)),-1))</f>
        <v>1500</v>
      </c>
      <c r="O20" s="24"/>
      <c r="P20" s="30">
        <f>IF((T15)&lt;=8,P1,P1+ROUND(INT(((T15-8)*I1)),-1))</f>
        <v>1500</v>
      </c>
      <c r="Q20" s="24"/>
      <c r="R20" s="17">
        <f>IF((T17)&lt;=8,P1,P1+ROUND(INT(((T17-8)*I1)),-1))</f>
        <v>1500</v>
      </c>
      <c r="S20" s="13"/>
      <c r="T20" s="406"/>
      <c r="U20" s="407"/>
      <c r="V20" s="408"/>
      <c r="W20" s="408"/>
      <c r="X20" s="419"/>
      <c r="Y20" s="420"/>
      <c r="Z20" s="419"/>
      <c r="AA20" s="420"/>
      <c r="AB20" s="419"/>
      <c r="AC20" s="420"/>
      <c r="AD20" s="419"/>
      <c r="AE20" s="420"/>
      <c r="AF20" s="419"/>
      <c r="AG20" s="420"/>
      <c r="AH20" s="419"/>
      <c r="AI20" s="420"/>
      <c r="AJ20" s="419"/>
      <c r="AK20" s="420"/>
      <c r="AL20" s="419"/>
      <c r="AM20" s="420"/>
      <c r="AN20" s="419"/>
      <c r="AO20" s="420"/>
      <c r="AP20" s="419"/>
      <c r="AQ20" s="430"/>
    </row>
    <row r="21" spans="1:43" s="12" customFormat="1" ht="18" hidden="1" x14ac:dyDescent="0.3">
      <c r="A21" s="402">
        <f>V21</f>
        <v>0</v>
      </c>
      <c r="B21" s="104"/>
      <c r="C21" s="105">
        <f>MROUND(ROUNDDOWN(B22*0.8,-1),50)</f>
        <v>2100</v>
      </c>
      <c r="D21" s="46"/>
      <c r="E21" s="47">
        <f>C21-$S$1</f>
        <v>900</v>
      </c>
      <c r="F21" s="25"/>
      <c r="G21" s="26">
        <f t="shared" ref="G21:Q23" si="15">ROUND(F22*0.8,-1)</f>
        <v>1200</v>
      </c>
      <c r="H21" s="25"/>
      <c r="I21" s="26">
        <f t="shared" si="15"/>
        <v>1200</v>
      </c>
      <c r="J21" s="25"/>
      <c r="K21" s="22">
        <f t="shared" si="15"/>
        <v>1200</v>
      </c>
      <c r="L21" s="25"/>
      <c r="M21" s="26">
        <f t="shared" si="15"/>
        <v>1200</v>
      </c>
      <c r="N21" s="25"/>
      <c r="O21" s="22">
        <f t="shared" si="15"/>
        <v>1200</v>
      </c>
      <c r="P21" s="25"/>
      <c r="Q21" s="22">
        <f t="shared" si="12"/>
        <v>1200</v>
      </c>
      <c r="R21" s="25"/>
      <c r="S21" s="22">
        <f t="shared" ref="S21:AG35" si="16">ROUND(R22*0.8,-1)</f>
        <v>1200</v>
      </c>
      <c r="T21" s="25"/>
      <c r="U21" s="22">
        <f t="shared" si="14"/>
        <v>1200</v>
      </c>
      <c r="V21" s="425"/>
      <c r="W21" s="426"/>
      <c r="X21" s="408"/>
      <c r="Y21" s="431"/>
      <c r="Z21" s="409">
        <f>X21+Z23</f>
        <v>0</v>
      </c>
      <c r="AA21" s="415"/>
      <c r="AB21" s="409">
        <f>Z21+AB25</f>
        <v>0</v>
      </c>
      <c r="AC21" s="415"/>
      <c r="AD21" s="409">
        <f>AB21+AD27</f>
        <v>0</v>
      </c>
      <c r="AE21" s="415"/>
      <c r="AF21" s="409">
        <f>AD21+AF29</f>
        <v>0</v>
      </c>
      <c r="AG21" s="415"/>
      <c r="AH21" s="409">
        <f>AF21+AH31</f>
        <v>0</v>
      </c>
      <c r="AI21" s="415"/>
      <c r="AJ21" s="409">
        <f>AH21+AJ33</f>
        <v>0</v>
      </c>
      <c r="AK21" s="415"/>
      <c r="AL21" s="409">
        <f>AJ21+AL35</f>
        <v>0</v>
      </c>
      <c r="AM21" s="415"/>
      <c r="AN21" s="409">
        <f>AL21+AN37</f>
        <v>0</v>
      </c>
      <c r="AO21" s="415"/>
      <c r="AP21" s="409">
        <f>AN21+AP39</f>
        <v>0</v>
      </c>
      <c r="AQ21" s="410"/>
    </row>
    <row r="22" spans="1:43" s="12" customFormat="1" ht="18" hidden="1" x14ac:dyDescent="0.3">
      <c r="A22" s="403"/>
      <c r="B22" s="106">
        <f>$P$1+MROUND(ROUNDDOWN(V4*$I$1,-1),50)</f>
        <v>2650</v>
      </c>
      <c r="C22" s="107"/>
      <c r="D22" s="48">
        <f>B22-$P$1</f>
        <v>1150</v>
      </c>
      <c r="E22" s="49"/>
      <c r="F22" s="27">
        <f>IF((V5)&lt;=8,P1,P1+ROUND(INT(((V5-8)*I1)),-1))</f>
        <v>1500</v>
      </c>
      <c r="G22" s="28"/>
      <c r="H22" s="27">
        <f>IF((V7)&lt;=8,P1,P1+ROUND(INT(((V7-8)*I1)),-1))</f>
        <v>1500</v>
      </c>
      <c r="I22" s="28"/>
      <c r="J22" s="30">
        <f>IF((V9)&lt;=8,P1,P1+ROUND(INT(((V9-8)*I1)),-1))</f>
        <v>1500</v>
      </c>
      <c r="K22" s="24"/>
      <c r="L22" s="27">
        <f>IF((V11)&lt;=8,P1,P1+ROUND(INT(((V11-8)*I1)),-1))</f>
        <v>1500</v>
      </c>
      <c r="M22" s="28"/>
      <c r="N22" s="30">
        <f>IF((V13)&lt;=8,P1,P1+ROUND(INT(((V13-8)*I1)),-1))</f>
        <v>1500</v>
      </c>
      <c r="O22" s="24"/>
      <c r="P22" s="30">
        <f>IF((V15)&lt;=8,P1,P1+ROUND(INT(((V15-8)*I1)),-1))</f>
        <v>1500</v>
      </c>
      <c r="Q22" s="24"/>
      <c r="R22" s="30">
        <f>IF((V17)&lt;=8,P1,P1+ROUND(INT(((V17-8)*I1)),-1))</f>
        <v>1500</v>
      </c>
      <c r="S22" s="24"/>
      <c r="T22" s="30">
        <f>IF((V19)&lt;=8,P1,P1+ROUND(INT(((V19-8)*I1)),-1))</f>
        <v>1500</v>
      </c>
      <c r="U22" s="24"/>
      <c r="V22" s="427"/>
      <c r="W22" s="428"/>
      <c r="X22" s="408"/>
      <c r="Y22" s="431"/>
      <c r="Z22" s="411"/>
      <c r="AA22" s="416"/>
      <c r="AB22" s="411"/>
      <c r="AC22" s="416"/>
      <c r="AD22" s="411"/>
      <c r="AE22" s="416"/>
      <c r="AF22" s="411"/>
      <c r="AG22" s="416"/>
      <c r="AH22" s="411"/>
      <c r="AI22" s="416"/>
      <c r="AJ22" s="411"/>
      <c r="AK22" s="416"/>
      <c r="AL22" s="411"/>
      <c r="AM22" s="416"/>
      <c r="AN22" s="411"/>
      <c r="AO22" s="416"/>
      <c r="AP22" s="411"/>
      <c r="AQ22" s="412"/>
    </row>
    <row r="23" spans="1:43" s="12" customFormat="1" ht="18" hidden="1" x14ac:dyDescent="0.3">
      <c r="A23" s="402">
        <f>X23</f>
        <v>0</v>
      </c>
      <c r="B23" s="104"/>
      <c r="C23" s="105">
        <f>MROUND(ROUNDDOWN(B24*0.8,-1),50)</f>
        <v>2100</v>
      </c>
      <c r="D23" s="46"/>
      <c r="E23" s="47">
        <f>C23-$S$1</f>
        <v>900</v>
      </c>
      <c r="F23" s="25"/>
      <c r="G23" s="26">
        <f t="shared" ref="G23:Q25" si="17">ROUND(F24*0.8,-1)</f>
        <v>1200</v>
      </c>
      <c r="H23" s="25"/>
      <c r="I23" s="26">
        <f t="shared" si="17"/>
        <v>1200</v>
      </c>
      <c r="J23" s="25"/>
      <c r="K23" s="22">
        <f t="shared" si="17"/>
        <v>1200</v>
      </c>
      <c r="L23" s="25"/>
      <c r="M23" s="26">
        <f t="shared" si="17"/>
        <v>1200</v>
      </c>
      <c r="N23" s="25"/>
      <c r="O23" s="22">
        <f t="shared" si="17"/>
        <v>1200</v>
      </c>
      <c r="P23" s="25"/>
      <c r="Q23" s="22">
        <f t="shared" si="15"/>
        <v>1200</v>
      </c>
      <c r="R23" s="25"/>
      <c r="S23" s="22">
        <f t="shared" ref="S23:AG37" si="18">ROUND(R24*0.8,-1)</f>
        <v>1200</v>
      </c>
      <c r="T23" s="25"/>
      <c r="U23" s="22">
        <f t="shared" si="16"/>
        <v>1200</v>
      </c>
      <c r="V23" s="25"/>
      <c r="W23" s="22">
        <f t="shared" si="14"/>
        <v>1200</v>
      </c>
      <c r="X23" s="404"/>
      <c r="Y23" s="405"/>
      <c r="Z23" s="408"/>
      <c r="AA23" s="408"/>
      <c r="AB23" s="417">
        <f>Z23+AB25</f>
        <v>0</v>
      </c>
      <c r="AC23" s="418"/>
      <c r="AD23" s="417">
        <f>AB23+AD27</f>
        <v>0</v>
      </c>
      <c r="AE23" s="418"/>
      <c r="AF23" s="417">
        <f>AD23+AF29</f>
        <v>0</v>
      </c>
      <c r="AG23" s="418"/>
      <c r="AH23" s="417">
        <f>AF23+AH31</f>
        <v>0</v>
      </c>
      <c r="AI23" s="418"/>
      <c r="AJ23" s="417">
        <f>AH23+AJ33</f>
        <v>0</v>
      </c>
      <c r="AK23" s="418"/>
      <c r="AL23" s="417">
        <f>AJ23+AL35</f>
        <v>0</v>
      </c>
      <c r="AM23" s="418"/>
      <c r="AN23" s="417">
        <f>AL23+AN37</f>
        <v>0</v>
      </c>
      <c r="AO23" s="418"/>
      <c r="AP23" s="417">
        <f>AN23+AP39</f>
        <v>0</v>
      </c>
      <c r="AQ23" s="429"/>
    </row>
    <row r="24" spans="1:43" s="12" customFormat="1" ht="18" hidden="1" x14ac:dyDescent="0.3">
      <c r="A24" s="403"/>
      <c r="B24" s="106">
        <f>$P$1+MROUND(ROUNDDOWN(X4*$I$1,-1),50)</f>
        <v>2650</v>
      </c>
      <c r="C24" s="107"/>
      <c r="D24" s="48">
        <f>B24-$P$1</f>
        <v>1150</v>
      </c>
      <c r="E24" s="49"/>
      <c r="F24" s="27">
        <f>IF((X5)&lt;=8,P1,P1+ROUND(INT(((X5-8)*I1)),-1))</f>
        <v>1500</v>
      </c>
      <c r="G24" s="28"/>
      <c r="H24" s="27">
        <f>IF((X7)&lt;=8,P1,P1+ROUND(INT(((X7-8)*I1)),-1))</f>
        <v>1500</v>
      </c>
      <c r="I24" s="28"/>
      <c r="J24" s="30">
        <f>IF((X9)&lt;=8,P1,P1+ROUND(INT(((X9-8)*I1)),-1))</f>
        <v>1500</v>
      </c>
      <c r="K24" s="24"/>
      <c r="L24" s="27">
        <f>IF((X11)&lt;=8,P1,P1+ROUND(INT(((X11-8)*I1)),-1))</f>
        <v>1500</v>
      </c>
      <c r="M24" s="28"/>
      <c r="N24" s="30">
        <f>IF((X13)&lt;=8,P1,P1+ROUND(INT(((X13-8)*I1)),-1))</f>
        <v>1500</v>
      </c>
      <c r="O24" s="24"/>
      <c r="P24" s="30">
        <f>IF((X15)&lt;=8,P1,P1+ROUND(INT(((X15-8)*I1)),-1))</f>
        <v>1500</v>
      </c>
      <c r="Q24" s="24"/>
      <c r="R24" s="30">
        <f>IF((X17)&lt;=8,P1,P1+ROUND(INT(((X17-8)*I1)),-1))</f>
        <v>1500</v>
      </c>
      <c r="S24" s="24"/>
      <c r="T24" s="30">
        <f>IF((X19)&lt;=8,P1,P1+ROUND(INT(((X19-8)*I1)),-1))</f>
        <v>1500</v>
      </c>
      <c r="U24" s="24"/>
      <c r="V24" s="30">
        <f>IF((X21)&lt;=8,P1,P1+ROUND(INT(((X21-8)*I1)),-1))</f>
        <v>1500</v>
      </c>
      <c r="W24" s="24"/>
      <c r="X24" s="406"/>
      <c r="Y24" s="407"/>
      <c r="Z24" s="408"/>
      <c r="AA24" s="408"/>
      <c r="AB24" s="419"/>
      <c r="AC24" s="420"/>
      <c r="AD24" s="419"/>
      <c r="AE24" s="420"/>
      <c r="AF24" s="419"/>
      <c r="AG24" s="420"/>
      <c r="AH24" s="419"/>
      <c r="AI24" s="420"/>
      <c r="AJ24" s="419"/>
      <c r="AK24" s="420"/>
      <c r="AL24" s="419"/>
      <c r="AM24" s="420"/>
      <c r="AN24" s="419"/>
      <c r="AO24" s="420"/>
      <c r="AP24" s="419"/>
      <c r="AQ24" s="430"/>
    </row>
    <row r="25" spans="1:43" s="12" customFormat="1" ht="18" hidden="1" x14ac:dyDescent="0.3">
      <c r="A25" s="402">
        <f>Z25</f>
        <v>0</v>
      </c>
      <c r="B25" s="104"/>
      <c r="C25" s="105">
        <f>MROUND(ROUNDDOWN(B26*0.8,-1),50)</f>
        <v>2100</v>
      </c>
      <c r="D25" s="46"/>
      <c r="E25" s="47">
        <f>C25-$S$1</f>
        <v>900</v>
      </c>
      <c r="F25" s="25"/>
      <c r="G25" s="26">
        <f t="shared" ref="G25:Q27" si="19">ROUND(F26*0.8,-1)</f>
        <v>1200</v>
      </c>
      <c r="H25" s="25"/>
      <c r="I25" s="26">
        <f t="shared" si="19"/>
        <v>1200</v>
      </c>
      <c r="J25" s="25"/>
      <c r="K25" s="22">
        <f t="shared" si="19"/>
        <v>1200</v>
      </c>
      <c r="L25" s="25"/>
      <c r="M25" s="26">
        <f t="shared" si="19"/>
        <v>1200</v>
      </c>
      <c r="N25" s="25"/>
      <c r="O25" s="22">
        <f t="shared" si="19"/>
        <v>1200</v>
      </c>
      <c r="P25" s="25"/>
      <c r="Q25" s="22">
        <f t="shared" si="17"/>
        <v>1200</v>
      </c>
      <c r="R25" s="25"/>
      <c r="S25" s="22">
        <f t="shared" ref="S25:AG39" si="20">ROUND(R26*0.8,-1)</f>
        <v>1200</v>
      </c>
      <c r="T25" s="25"/>
      <c r="U25" s="22">
        <f t="shared" si="18"/>
        <v>1200</v>
      </c>
      <c r="V25" s="25"/>
      <c r="W25" s="22">
        <f t="shared" si="16"/>
        <v>1200</v>
      </c>
      <c r="X25" s="25"/>
      <c r="Y25" s="22">
        <f t="shared" si="14"/>
        <v>1200</v>
      </c>
      <c r="Z25" s="425"/>
      <c r="AA25" s="426"/>
      <c r="AB25" s="408"/>
      <c r="AC25" s="408"/>
      <c r="AD25" s="409">
        <f>AB25+AD27</f>
        <v>0</v>
      </c>
      <c r="AE25" s="415"/>
      <c r="AF25" s="409">
        <f>AD25+AF29</f>
        <v>0</v>
      </c>
      <c r="AG25" s="415"/>
      <c r="AH25" s="409">
        <f>AF25+AH31</f>
        <v>0</v>
      </c>
      <c r="AI25" s="415"/>
      <c r="AJ25" s="409">
        <f>AH25+AJ33</f>
        <v>0</v>
      </c>
      <c r="AK25" s="415"/>
      <c r="AL25" s="409">
        <f>AJ25+AL35</f>
        <v>0</v>
      </c>
      <c r="AM25" s="415"/>
      <c r="AN25" s="409">
        <f>AL25+AN37</f>
        <v>0</v>
      </c>
      <c r="AO25" s="415"/>
      <c r="AP25" s="409">
        <f>AN25+AP39</f>
        <v>0</v>
      </c>
      <c r="AQ25" s="410"/>
    </row>
    <row r="26" spans="1:43" s="12" customFormat="1" ht="18" hidden="1" x14ac:dyDescent="0.3">
      <c r="A26" s="403"/>
      <c r="B26" s="106">
        <f>$P$1+MROUND(ROUNDDOWN(Z4*$I$1,-1),50)</f>
        <v>2650</v>
      </c>
      <c r="C26" s="107"/>
      <c r="D26" s="48">
        <f>B26-$P$1</f>
        <v>1150</v>
      </c>
      <c r="E26" s="49"/>
      <c r="F26" s="27">
        <f>IF((Z5)&lt;=8,P1,P1+ROUND(INT(((Z5-8)*I1)),-1))</f>
        <v>1500</v>
      </c>
      <c r="G26" s="28"/>
      <c r="H26" s="27">
        <f>IF((Z7)&lt;=8,P1,P1+ROUND(INT(((Z7-8)*I1)),-1))</f>
        <v>1500</v>
      </c>
      <c r="I26" s="28"/>
      <c r="J26" s="30">
        <f>IF((Z9)&lt;=8,P1,P1+ROUND(INT(((Z9-8)*I1)),-1))</f>
        <v>1500</v>
      </c>
      <c r="K26" s="24"/>
      <c r="L26" s="27">
        <f>IF((Z11)&lt;=8,P1,P1+ROUND(INT(((Z11-8)*I1)),-1))</f>
        <v>1500</v>
      </c>
      <c r="M26" s="28"/>
      <c r="N26" s="30">
        <f>IF((Z13)&lt;=8,P1,P1+ROUND(INT(((Z13-8)*I1)),-1))</f>
        <v>1500</v>
      </c>
      <c r="O26" s="24"/>
      <c r="P26" s="30">
        <f>IF((Z15)&lt;=8,P1,P1+ROUND(INT(((Z15-8)*I1)),-1))</f>
        <v>1500</v>
      </c>
      <c r="Q26" s="24"/>
      <c r="R26" s="30">
        <f>IF((Z17)&lt;=8,P1,P1+ROUND(INT(((Z17-8)*I1)),-1))</f>
        <v>1500</v>
      </c>
      <c r="S26" s="24"/>
      <c r="T26" s="30">
        <f>IF((Z19)&lt;=8,P1,P1+ROUND(INT(((Z19-8)*I1)),-1))</f>
        <v>1500</v>
      </c>
      <c r="U26" s="24"/>
      <c r="V26" s="30">
        <f>IF((Z21)&lt;=8,P1,P1+ROUND(INT(((Z21-8)*I1)),-1))</f>
        <v>1500</v>
      </c>
      <c r="W26" s="24"/>
      <c r="X26" s="30">
        <f>IF((Z23)&lt;=8,P1,P1+ROUND(INT(((Z23-8)*I1)),-1))</f>
        <v>1500</v>
      </c>
      <c r="Y26" s="24"/>
      <c r="Z26" s="427"/>
      <c r="AA26" s="428"/>
      <c r="AB26" s="408"/>
      <c r="AC26" s="408"/>
      <c r="AD26" s="411"/>
      <c r="AE26" s="416"/>
      <c r="AF26" s="411"/>
      <c r="AG26" s="416"/>
      <c r="AH26" s="411"/>
      <c r="AI26" s="416"/>
      <c r="AJ26" s="411"/>
      <c r="AK26" s="416"/>
      <c r="AL26" s="411"/>
      <c r="AM26" s="416"/>
      <c r="AN26" s="411"/>
      <c r="AO26" s="416"/>
      <c r="AP26" s="411"/>
      <c r="AQ26" s="412"/>
    </row>
    <row r="27" spans="1:43" s="12" customFormat="1" ht="18" hidden="1" x14ac:dyDescent="0.3">
      <c r="A27" s="402">
        <f>AB27</f>
        <v>0</v>
      </c>
      <c r="B27" s="104"/>
      <c r="C27" s="105">
        <f>MROUND(ROUNDDOWN(B28*0.8,-1),50)</f>
        <v>2100</v>
      </c>
      <c r="D27" s="46"/>
      <c r="E27" s="47">
        <f>C27-$S$1</f>
        <v>900</v>
      </c>
      <c r="F27" s="25"/>
      <c r="G27" s="26">
        <f t="shared" ref="G27:Q29" si="21">ROUND(F28*0.8,-1)</f>
        <v>1200</v>
      </c>
      <c r="H27" s="25"/>
      <c r="I27" s="26">
        <f t="shared" si="21"/>
        <v>1200</v>
      </c>
      <c r="J27" s="25"/>
      <c r="K27" s="22">
        <f t="shared" si="21"/>
        <v>1200</v>
      </c>
      <c r="L27" s="25"/>
      <c r="M27" s="26">
        <f t="shared" si="21"/>
        <v>1200</v>
      </c>
      <c r="N27" s="25"/>
      <c r="O27" s="22">
        <f t="shared" si="21"/>
        <v>1200</v>
      </c>
      <c r="P27" s="25"/>
      <c r="Q27" s="22">
        <f t="shared" si="19"/>
        <v>1200</v>
      </c>
      <c r="R27" s="25"/>
      <c r="S27" s="22">
        <f t="shared" ref="S27:AG41" si="22">ROUND(R28*0.8,-1)</f>
        <v>1200</v>
      </c>
      <c r="T27" s="25"/>
      <c r="U27" s="22">
        <f t="shared" si="20"/>
        <v>1200</v>
      </c>
      <c r="V27" s="25"/>
      <c r="W27" s="22">
        <f t="shared" si="18"/>
        <v>1200</v>
      </c>
      <c r="X27" s="25"/>
      <c r="Y27" s="22">
        <f t="shared" si="16"/>
        <v>1200</v>
      </c>
      <c r="Z27" s="25"/>
      <c r="AA27" s="22">
        <f t="shared" si="14"/>
        <v>1200</v>
      </c>
      <c r="AB27" s="404"/>
      <c r="AC27" s="405"/>
      <c r="AD27" s="408"/>
      <c r="AE27" s="431"/>
      <c r="AF27" s="417">
        <f>AD27+AF29</f>
        <v>0</v>
      </c>
      <c r="AG27" s="418"/>
      <c r="AH27" s="417">
        <f>AF27+AH31</f>
        <v>0</v>
      </c>
      <c r="AI27" s="418"/>
      <c r="AJ27" s="417">
        <f>AH27+AJ33</f>
        <v>0</v>
      </c>
      <c r="AK27" s="418"/>
      <c r="AL27" s="417">
        <f>AJ27+AL35</f>
        <v>0</v>
      </c>
      <c r="AM27" s="418"/>
      <c r="AN27" s="417">
        <f>AL27+AN37</f>
        <v>0</v>
      </c>
      <c r="AO27" s="418"/>
      <c r="AP27" s="417">
        <f>AN27+AP39</f>
        <v>0</v>
      </c>
      <c r="AQ27" s="429"/>
    </row>
    <row r="28" spans="1:43" s="12" customFormat="1" ht="18" hidden="1" x14ac:dyDescent="0.3">
      <c r="A28" s="403"/>
      <c r="B28" s="106">
        <f>$P$1+MROUND(ROUNDDOWN(AB4*$I$1,-1),50)</f>
        <v>2650</v>
      </c>
      <c r="C28" s="107"/>
      <c r="D28" s="48">
        <f>B28-$P$1</f>
        <v>1150</v>
      </c>
      <c r="E28" s="49"/>
      <c r="F28" s="27">
        <f>IF((AB5)&lt;=8,P1,P1+ROUND(INT(((AB5-8)*I1)),-1))</f>
        <v>1500</v>
      </c>
      <c r="G28" s="28"/>
      <c r="H28" s="27">
        <f>IF((AB7)&lt;=8,P1,P1+ROUND(INT(((AB7-8)*I1)),-1))</f>
        <v>1500</v>
      </c>
      <c r="I28" s="28"/>
      <c r="J28" s="30">
        <f>IF((AB9)&lt;=8,P1,P1+ROUND(INT(((AB9-8)*I1)),-1))</f>
        <v>1500</v>
      </c>
      <c r="K28" s="24"/>
      <c r="L28" s="27">
        <f>IF((AB11)&lt;=8,P1,P1+ROUND(INT(((AB11-8)*I1)),-1))</f>
        <v>1500</v>
      </c>
      <c r="M28" s="28"/>
      <c r="N28" s="30">
        <f>IF((AB13)&lt;=8,P1,P1+ROUND(INT(((AB13-8)*I1)),-1))</f>
        <v>1500</v>
      </c>
      <c r="O28" s="24"/>
      <c r="P28" s="30">
        <f>IF((AB15)&lt;=8,P1,P1+ROUND(INT(((AB15-8)*I1)),-1))</f>
        <v>1500</v>
      </c>
      <c r="Q28" s="24"/>
      <c r="R28" s="30">
        <f>IF((AB17)&lt;=8,P1,P1+ROUND(INT(((AB17-8)*I1)),-1))</f>
        <v>1500</v>
      </c>
      <c r="S28" s="24"/>
      <c r="T28" s="30">
        <f>IF((AB19)&lt;=8,P1,P1+ROUND(INT(((AB19-8)*I1)),-1))</f>
        <v>1500</v>
      </c>
      <c r="U28" s="24"/>
      <c r="V28" s="30">
        <f>IF((AB21)&lt;=8,P1,P1+ROUND(INT(((AB21-8)*I1)),-1))</f>
        <v>1500</v>
      </c>
      <c r="W28" s="24"/>
      <c r="X28" s="30">
        <f>IF((AB23)&lt;=8,P1,P1+ROUND(INT(((AB23-8)*I1)),-1))</f>
        <v>1500</v>
      </c>
      <c r="Y28" s="24"/>
      <c r="Z28" s="30">
        <f>IF((AB25)&lt;=8,P1,P1+ROUND(INT(((AB25-8)*I1)),-1))</f>
        <v>1500</v>
      </c>
      <c r="AA28" s="24"/>
      <c r="AB28" s="406"/>
      <c r="AC28" s="407"/>
      <c r="AD28" s="408"/>
      <c r="AE28" s="431"/>
      <c r="AF28" s="419"/>
      <c r="AG28" s="420"/>
      <c r="AH28" s="419"/>
      <c r="AI28" s="420"/>
      <c r="AJ28" s="419"/>
      <c r="AK28" s="420"/>
      <c r="AL28" s="419"/>
      <c r="AM28" s="420"/>
      <c r="AN28" s="419"/>
      <c r="AO28" s="420"/>
      <c r="AP28" s="419"/>
      <c r="AQ28" s="430"/>
    </row>
    <row r="29" spans="1:43" s="12" customFormat="1" ht="18" hidden="1" x14ac:dyDescent="0.3">
      <c r="A29" s="402">
        <f>AD29</f>
        <v>0</v>
      </c>
      <c r="B29" s="104"/>
      <c r="C29" s="105">
        <f>MROUND(ROUNDDOWN(B30*0.8,-1),50)</f>
        <v>2100</v>
      </c>
      <c r="D29" s="46"/>
      <c r="E29" s="47">
        <f>C29-$S$1</f>
        <v>900</v>
      </c>
      <c r="F29" s="25"/>
      <c r="G29" s="26">
        <f t="shared" ref="G29:Q31" si="23">ROUND(F30*0.8,-1)</f>
        <v>1200</v>
      </c>
      <c r="H29" s="25"/>
      <c r="I29" s="26">
        <f t="shared" si="23"/>
        <v>1200</v>
      </c>
      <c r="J29" s="25"/>
      <c r="K29" s="22">
        <f t="shared" si="23"/>
        <v>1200</v>
      </c>
      <c r="L29" s="25"/>
      <c r="M29" s="26">
        <f t="shared" si="23"/>
        <v>1200</v>
      </c>
      <c r="N29" s="25"/>
      <c r="O29" s="22">
        <f t="shared" si="23"/>
        <v>1200</v>
      </c>
      <c r="P29" s="25"/>
      <c r="Q29" s="22">
        <f t="shared" si="21"/>
        <v>1200</v>
      </c>
      <c r="R29" s="25"/>
      <c r="S29" s="22">
        <f t="shared" ref="S29:AE41" si="24">ROUND(R30*0.8,-1)</f>
        <v>1200</v>
      </c>
      <c r="T29" s="25"/>
      <c r="U29" s="22">
        <f t="shared" si="22"/>
        <v>1200</v>
      </c>
      <c r="V29" s="25"/>
      <c r="W29" s="22">
        <f t="shared" si="20"/>
        <v>1200</v>
      </c>
      <c r="X29" s="25"/>
      <c r="Y29" s="22">
        <f t="shared" si="18"/>
        <v>1200</v>
      </c>
      <c r="Z29" s="25"/>
      <c r="AA29" s="22">
        <f t="shared" si="16"/>
        <v>1200</v>
      </c>
      <c r="AB29" s="14"/>
      <c r="AC29" s="11">
        <f t="shared" si="14"/>
        <v>1200</v>
      </c>
      <c r="AD29" s="404"/>
      <c r="AE29" s="405"/>
      <c r="AF29" s="414"/>
      <c r="AG29" s="414"/>
      <c r="AH29" s="409">
        <f>AF29+AH31</f>
        <v>0</v>
      </c>
      <c r="AI29" s="415"/>
      <c r="AJ29" s="409">
        <f>AH29+AJ33</f>
        <v>0</v>
      </c>
      <c r="AK29" s="415"/>
      <c r="AL29" s="409">
        <f>AJ29+AL35</f>
        <v>0</v>
      </c>
      <c r="AM29" s="415"/>
      <c r="AN29" s="409">
        <f>AL29+AN37</f>
        <v>0</v>
      </c>
      <c r="AO29" s="415"/>
      <c r="AP29" s="409">
        <f>AN29+AP39</f>
        <v>0</v>
      </c>
      <c r="AQ29" s="410"/>
    </row>
    <row r="30" spans="1:43" s="12" customFormat="1" ht="18" hidden="1" x14ac:dyDescent="0.3">
      <c r="A30" s="403"/>
      <c r="B30" s="106">
        <f>$P$1+MROUND(ROUNDDOWN(AD4*$I$1,-1),50)</f>
        <v>2650</v>
      </c>
      <c r="C30" s="107"/>
      <c r="D30" s="48">
        <f>B30-$P$1</f>
        <v>1150</v>
      </c>
      <c r="E30" s="49"/>
      <c r="F30" s="27">
        <f>IF((AD5)&lt;=8,P1,P1+ROUND(INT(((AD5-8)*I1)),-1))</f>
        <v>1500</v>
      </c>
      <c r="G30" s="28"/>
      <c r="H30" s="27">
        <f>IF((AD7)&lt;=8,P1,P1+ROUND(INT(((AD7-8)*I1)),-1))</f>
        <v>1500</v>
      </c>
      <c r="I30" s="28"/>
      <c r="J30" s="30">
        <f>IF((AD9)&lt;=8,P1,P1+ROUND(INT(((AD9-8)*I1)),-1))</f>
        <v>1500</v>
      </c>
      <c r="K30" s="24"/>
      <c r="L30" s="27">
        <f>IF((AD11)&lt;=8,P1,P1+ROUND(INT(((AD11-8)*I1)),-1))</f>
        <v>1500</v>
      </c>
      <c r="M30" s="28"/>
      <c r="N30" s="30">
        <f>IF((AD13)&lt;=8,P1,P1+ROUND(INT(((AD13-8)*I1)),-1))</f>
        <v>1500</v>
      </c>
      <c r="O30" s="24"/>
      <c r="P30" s="30">
        <f>IF((AD15)&lt;=8,P1,P1+ROUND(INT(((AD15-8)*I1)),-1))</f>
        <v>1500</v>
      </c>
      <c r="Q30" s="24"/>
      <c r="R30" s="30">
        <f>IF((AD17)&lt;=8,P1,P1+ROUND(INT(((AD17-8)*I1)),-1))</f>
        <v>1500</v>
      </c>
      <c r="S30" s="24"/>
      <c r="T30" s="30">
        <f>IF((AD19)&lt;=8,P1,P1+ROUND(INT(((AD19-8)*I1)),-1))</f>
        <v>1500</v>
      </c>
      <c r="U30" s="24"/>
      <c r="V30" s="30">
        <f>IF((AD21)&lt;=8,P1,P1+ROUND(INT(((AD21-8)*I1)),-1))</f>
        <v>1500</v>
      </c>
      <c r="W30" s="24"/>
      <c r="X30" s="30">
        <f>IF((AD23)&lt;=8,P1,P1+ROUND(INT(((AD23-8)*I1)),-1))</f>
        <v>1500</v>
      </c>
      <c r="Y30" s="24"/>
      <c r="Z30" s="30">
        <f>IF((AD25)&lt;=8,P1,P1+ROUND(INT(((AD25-8)*I1)),-1))</f>
        <v>1500</v>
      </c>
      <c r="AA30" s="24"/>
      <c r="AB30" s="17">
        <f>IF((AD27)&lt;=8,P1,P1+ROUND(INT(((AD27-8)*I1)),-1))</f>
        <v>1500</v>
      </c>
      <c r="AC30" s="13"/>
      <c r="AD30" s="406"/>
      <c r="AE30" s="407"/>
      <c r="AF30" s="408"/>
      <c r="AG30" s="408"/>
      <c r="AH30" s="411"/>
      <c r="AI30" s="416"/>
      <c r="AJ30" s="411"/>
      <c r="AK30" s="416"/>
      <c r="AL30" s="411"/>
      <c r="AM30" s="416"/>
      <c r="AN30" s="411"/>
      <c r="AO30" s="416"/>
      <c r="AP30" s="411"/>
      <c r="AQ30" s="412"/>
    </row>
    <row r="31" spans="1:43" s="12" customFormat="1" ht="18" hidden="1" x14ac:dyDescent="0.3">
      <c r="A31" s="402">
        <f>AF31</f>
        <v>0</v>
      </c>
      <c r="B31" s="104"/>
      <c r="C31" s="105">
        <f>MROUND(ROUNDDOWN(B32*0.8,-1),50)</f>
        <v>2100</v>
      </c>
      <c r="D31" s="46"/>
      <c r="E31" s="47">
        <f>C31-$S$1</f>
        <v>900</v>
      </c>
      <c r="F31" s="25"/>
      <c r="G31" s="26">
        <f t="shared" ref="G31:Q33" si="25">ROUND(F32*0.8,-1)</f>
        <v>1200</v>
      </c>
      <c r="H31" s="25"/>
      <c r="I31" s="26">
        <f t="shared" si="25"/>
        <v>1200</v>
      </c>
      <c r="J31" s="25"/>
      <c r="K31" s="22">
        <f t="shared" si="25"/>
        <v>1200</v>
      </c>
      <c r="L31" s="25"/>
      <c r="M31" s="26">
        <f t="shared" si="25"/>
        <v>1200</v>
      </c>
      <c r="N31" s="25"/>
      <c r="O31" s="22">
        <f t="shared" si="25"/>
        <v>1200</v>
      </c>
      <c r="P31" s="25"/>
      <c r="Q31" s="22">
        <f t="shared" si="23"/>
        <v>1200</v>
      </c>
      <c r="R31" s="25"/>
      <c r="S31" s="22">
        <f t="shared" ref="S31:AC41" si="26">ROUND(R32*0.8,-1)</f>
        <v>1200</v>
      </c>
      <c r="T31" s="25"/>
      <c r="U31" s="22">
        <f t="shared" si="24"/>
        <v>1200</v>
      </c>
      <c r="V31" s="25"/>
      <c r="W31" s="22">
        <f t="shared" si="22"/>
        <v>1200</v>
      </c>
      <c r="X31" s="25"/>
      <c r="Y31" s="22">
        <f t="shared" si="20"/>
        <v>1200</v>
      </c>
      <c r="Z31" s="25"/>
      <c r="AA31" s="22">
        <f t="shared" si="18"/>
        <v>1200</v>
      </c>
      <c r="AB31" s="14"/>
      <c r="AC31" s="11">
        <f t="shared" si="16"/>
        <v>1200</v>
      </c>
      <c r="AD31" s="14"/>
      <c r="AE31" s="11">
        <f t="shared" si="14"/>
        <v>1200</v>
      </c>
      <c r="AF31" s="404"/>
      <c r="AG31" s="405"/>
      <c r="AH31" s="408"/>
      <c r="AI31" s="408"/>
      <c r="AJ31" s="417">
        <f>AH31+AJ33</f>
        <v>0</v>
      </c>
      <c r="AK31" s="418"/>
      <c r="AL31" s="417">
        <f>AJ31+AL35</f>
        <v>0</v>
      </c>
      <c r="AM31" s="418"/>
      <c r="AN31" s="417">
        <f>AL31+AN37</f>
        <v>0</v>
      </c>
      <c r="AO31" s="418"/>
      <c r="AP31" s="417">
        <f>AN31+AP39</f>
        <v>0</v>
      </c>
      <c r="AQ31" s="429"/>
    </row>
    <row r="32" spans="1:43" s="12" customFormat="1" ht="18" hidden="1" x14ac:dyDescent="0.3">
      <c r="A32" s="403"/>
      <c r="B32" s="106">
        <f>$P$1+MROUND(ROUNDDOWN(AF4*$I$1,-1),50)</f>
        <v>2650</v>
      </c>
      <c r="C32" s="107"/>
      <c r="D32" s="48">
        <f>B32-$P$1</f>
        <v>1150</v>
      </c>
      <c r="E32" s="49"/>
      <c r="F32" s="27">
        <f>IF((AF5)&lt;=8,P1,P1+ROUND(INT(((AF5-8)*I1)),-1))</f>
        <v>1500</v>
      </c>
      <c r="G32" s="28"/>
      <c r="H32" s="27">
        <f>IF((AF7)&lt;=8,P1,P1+ROUND(INT(((AF7-8)*I1)),-1))</f>
        <v>1500</v>
      </c>
      <c r="I32" s="28"/>
      <c r="J32" s="30">
        <f>IF((AF9)&lt;=8,P1,P1+ROUND(INT(((AF9-8)*I1)),-1))</f>
        <v>1500</v>
      </c>
      <c r="K32" s="24"/>
      <c r="L32" s="27">
        <f>IF((AF11)&lt;=8,P1,P1+ROUND(INT(((AF11-8)*I1)),-1))</f>
        <v>1500</v>
      </c>
      <c r="M32" s="28"/>
      <c r="N32" s="30">
        <f>IF((AF13)&lt;=8,P1,P1+ROUND(INT(((AF13-8)*I1)),-1))</f>
        <v>1500</v>
      </c>
      <c r="O32" s="24"/>
      <c r="P32" s="30">
        <f>IF((AF15)&lt;=8,P1,P1+ROUND(INT(((AF15-8)*I1)),-1))</f>
        <v>1500</v>
      </c>
      <c r="Q32" s="24"/>
      <c r="R32" s="30">
        <f>IF((AF17)&lt;=8,P1,P1+ROUND(INT(((AF17-8)*I1)),-1))</f>
        <v>1500</v>
      </c>
      <c r="S32" s="24"/>
      <c r="T32" s="30">
        <f>IF((AF19)&lt;=8,P1,P1+ROUND(INT(((AF19-8)*I1)),-1))</f>
        <v>1500</v>
      </c>
      <c r="U32" s="24"/>
      <c r="V32" s="30">
        <f>IF((AF21)&lt;=8,P1,P1+ROUND(INT(((AF21-8)*I1)),-1))</f>
        <v>1500</v>
      </c>
      <c r="W32" s="24"/>
      <c r="X32" s="30">
        <f>IF((AF23)&lt;=8,P1,P1+ROUND(INT(((AF23-8)*I1)),-1))</f>
        <v>1500</v>
      </c>
      <c r="Y32" s="24"/>
      <c r="Z32" s="30">
        <f>IF((AF25)&lt;=8,P1,P1+ROUND(INT(((AF25-8)*I1)),-1))</f>
        <v>1500</v>
      </c>
      <c r="AA32" s="24"/>
      <c r="AB32" s="17">
        <f>IF((AF27)&lt;=8,P1,P1+ROUND(INT(((AF27-8)*I1)),-1))</f>
        <v>1500</v>
      </c>
      <c r="AC32" s="24"/>
      <c r="AD32" s="30">
        <f>IF((AF29)&lt;=8,P1,P1+ROUND(INT(((AF29-8)*I1)),-1))</f>
        <v>1500</v>
      </c>
      <c r="AE32" s="24"/>
      <c r="AF32" s="406"/>
      <c r="AG32" s="407"/>
      <c r="AH32" s="408"/>
      <c r="AI32" s="408"/>
      <c r="AJ32" s="419"/>
      <c r="AK32" s="420"/>
      <c r="AL32" s="419"/>
      <c r="AM32" s="420"/>
      <c r="AN32" s="419"/>
      <c r="AO32" s="420"/>
      <c r="AP32" s="419"/>
      <c r="AQ32" s="430"/>
    </row>
    <row r="33" spans="1:43" s="12" customFormat="1" ht="18" hidden="1" x14ac:dyDescent="0.3">
      <c r="A33" s="402">
        <f>AH33</f>
        <v>0</v>
      </c>
      <c r="B33" s="104"/>
      <c r="C33" s="105">
        <f>MROUND(ROUNDDOWN(B34*0.8,-1),50)</f>
        <v>2100</v>
      </c>
      <c r="D33" s="46"/>
      <c r="E33" s="47">
        <f>C33-$S$1</f>
        <v>900</v>
      </c>
      <c r="F33" s="25"/>
      <c r="G33" s="26">
        <f t="shared" ref="G33:Q35" si="27">ROUND(F34*0.8,-1)</f>
        <v>1200</v>
      </c>
      <c r="H33" s="25"/>
      <c r="I33" s="26">
        <f t="shared" si="27"/>
        <v>1200</v>
      </c>
      <c r="J33" s="25"/>
      <c r="K33" s="22">
        <f t="shared" si="27"/>
        <v>1200</v>
      </c>
      <c r="L33" s="25"/>
      <c r="M33" s="26">
        <f t="shared" si="27"/>
        <v>1200</v>
      </c>
      <c r="N33" s="25"/>
      <c r="O33" s="22">
        <f t="shared" si="27"/>
        <v>1200</v>
      </c>
      <c r="P33" s="25"/>
      <c r="Q33" s="22">
        <f t="shared" si="25"/>
        <v>1200</v>
      </c>
      <c r="R33" s="25"/>
      <c r="S33" s="22">
        <f t="shared" ref="S33:AA41" si="28">ROUND(R34*0.8,-1)</f>
        <v>1200</v>
      </c>
      <c r="T33" s="25"/>
      <c r="U33" s="22">
        <f t="shared" si="26"/>
        <v>1200</v>
      </c>
      <c r="V33" s="25"/>
      <c r="W33" s="22">
        <f t="shared" si="24"/>
        <v>1200</v>
      </c>
      <c r="X33" s="25"/>
      <c r="Y33" s="22">
        <f t="shared" si="22"/>
        <v>1200</v>
      </c>
      <c r="Z33" s="25"/>
      <c r="AA33" s="22">
        <f t="shared" si="20"/>
        <v>1200</v>
      </c>
      <c r="AB33" s="14"/>
      <c r="AC33" s="22">
        <f t="shared" si="18"/>
        <v>1200</v>
      </c>
      <c r="AD33" s="25"/>
      <c r="AE33" s="22">
        <f t="shared" si="16"/>
        <v>1200</v>
      </c>
      <c r="AF33" s="14"/>
      <c r="AG33" s="11">
        <f t="shared" si="14"/>
        <v>1200</v>
      </c>
      <c r="AH33" s="404"/>
      <c r="AI33" s="405"/>
      <c r="AJ33" s="408"/>
      <c r="AK33" s="408"/>
      <c r="AL33" s="409">
        <f>AJ33+AL35</f>
        <v>0</v>
      </c>
      <c r="AM33" s="415"/>
      <c r="AN33" s="409">
        <f>AL33+AN37</f>
        <v>0</v>
      </c>
      <c r="AO33" s="415"/>
      <c r="AP33" s="409">
        <f>AN33+AP39</f>
        <v>0</v>
      </c>
      <c r="AQ33" s="410"/>
    </row>
    <row r="34" spans="1:43" s="12" customFormat="1" ht="18" hidden="1" x14ac:dyDescent="0.3">
      <c r="A34" s="403"/>
      <c r="B34" s="106">
        <f>$P$1+MROUND(ROUNDDOWN(AH4*$I$1,-1),50)</f>
        <v>2650</v>
      </c>
      <c r="C34" s="107"/>
      <c r="D34" s="48">
        <f>B34-$P$1</f>
        <v>1150</v>
      </c>
      <c r="E34" s="49"/>
      <c r="F34" s="27">
        <f>IF((AH5)&lt;=8,P1,P1+ROUND(INT(((AH5-8)*I1)),-1))</f>
        <v>1500</v>
      </c>
      <c r="G34" s="28"/>
      <c r="H34" s="27">
        <f>IF((AH7)&lt;=8,P1,P1+ROUND(INT(((AH7-8)*I1)),-1))</f>
        <v>1500</v>
      </c>
      <c r="I34" s="28"/>
      <c r="J34" s="30">
        <f>IF((AH9)&lt;=8,P1,P1+ROUND(INT(((AH9-8)*I1)),-1))</f>
        <v>1500</v>
      </c>
      <c r="K34" s="24"/>
      <c r="L34" s="27">
        <f>IF((AH11)&lt;=8,P1,P1+ROUND(INT(((AH11-8)*I1)),-1))</f>
        <v>1500</v>
      </c>
      <c r="M34" s="28"/>
      <c r="N34" s="30">
        <f>IF((AH13)&lt;=8,P1,P1+ROUND(INT(((AH13-8)*I1)),-1))</f>
        <v>1500</v>
      </c>
      <c r="O34" s="24"/>
      <c r="P34" s="30">
        <f>IF((AH15)&lt;=8,P1,P1+ROUND(INT(((AH15-8)*I1)),-1))</f>
        <v>1500</v>
      </c>
      <c r="Q34" s="24"/>
      <c r="R34" s="30">
        <f>IF((AH17)&lt;=8,P1,P1+ROUND(INT(((AH17-8)*I1)),-1))</f>
        <v>1500</v>
      </c>
      <c r="S34" s="24"/>
      <c r="T34" s="30">
        <f>IF((AH19)&lt;=8,P1,P1+ROUND(INT(((AH19-8)*I1)),-1))</f>
        <v>1500</v>
      </c>
      <c r="U34" s="24"/>
      <c r="V34" s="30">
        <f>IF((AH21)&lt;=8,P1,P1+ROUND(INT(((AH21-8)*I1)),-1))</f>
        <v>1500</v>
      </c>
      <c r="W34" s="24"/>
      <c r="X34" s="30">
        <f>IF((AH23)&lt;=8,P1,P1+ROUND(INT(((AH23-8)*I1)),-1))</f>
        <v>1500</v>
      </c>
      <c r="Y34" s="24"/>
      <c r="Z34" s="30">
        <f>IF((AH25)&lt;=8,P1,P1+ROUND(INT(((AH25-8)*I1)),-1))</f>
        <v>1500</v>
      </c>
      <c r="AA34" s="24"/>
      <c r="AB34" s="17">
        <f>IF((AH27)&lt;=8,P1,P1+ROUND(INT(((AH27-8)*I1)),-1))</f>
        <v>1500</v>
      </c>
      <c r="AC34" s="24"/>
      <c r="AD34" s="30">
        <f>IF((AH29)&lt;=8,P1,P1+ROUND(INT(((AH29-8)*I1)),-1))</f>
        <v>1500</v>
      </c>
      <c r="AE34" s="24"/>
      <c r="AF34" s="17">
        <f>IF((AH31)&lt;=8,P1,P1+ROUND(INT(((AH31-8)*I1)),-1))</f>
        <v>1500</v>
      </c>
      <c r="AG34" s="13"/>
      <c r="AH34" s="406"/>
      <c r="AI34" s="407"/>
      <c r="AJ34" s="408"/>
      <c r="AK34" s="408"/>
      <c r="AL34" s="411"/>
      <c r="AM34" s="416"/>
      <c r="AN34" s="411"/>
      <c r="AO34" s="416"/>
      <c r="AP34" s="411"/>
      <c r="AQ34" s="412"/>
    </row>
    <row r="35" spans="1:43" s="12" customFormat="1" ht="18" hidden="1" x14ac:dyDescent="0.3">
      <c r="A35" s="402">
        <f>AJ35</f>
        <v>0</v>
      </c>
      <c r="B35" s="104"/>
      <c r="C35" s="105">
        <f>MROUND(ROUNDDOWN(B36*0.8,-1),50)</f>
        <v>2100</v>
      </c>
      <c r="D35" s="46"/>
      <c r="E35" s="47">
        <f>C35-$S$1</f>
        <v>900</v>
      </c>
      <c r="F35" s="25"/>
      <c r="G35" s="26">
        <f t="shared" ref="G35:Q37" si="29">ROUND(F36*0.8,-1)</f>
        <v>1200</v>
      </c>
      <c r="H35" s="25"/>
      <c r="I35" s="26">
        <f t="shared" si="29"/>
        <v>1200</v>
      </c>
      <c r="J35" s="25"/>
      <c r="K35" s="22">
        <f t="shared" si="29"/>
        <v>1200</v>
      </c>
      <c r="L35" s="25"/>
      <c r="M35" s="26">
        <f t="shared" si="29"/>
        <v>1200</v>
      </c>
      <c r="N35" s="25"/>
      <c r="O35" s="22">
        <f t="shared" si="29"/>
        <v>1200</v>
      </c>
      <c r="P35" s="25"/>
      <c r="Q35" s="22">
        <f t="shared" si="27"/>
        <v>1200</v>
      </c>
      <c r="R35" s="25"/>
      <c r="S35" s="22">
        <f t="shared" ref="S35:Y41" si="30">ROUND(R36*0.8,-1)</f>
        <v>1200</v>
      </c>
      <c r="T35" s="25"/>
      <c r="U35" s="22">
        <f t="shared" si="28"/>
        <v>1200</v>
      </c>
      <c r="V35" s="25"/>
      <c r="W35" s="22">
        <f t="shared" si="26"/>
        <v>1200</v>
      </c>
      <c r="X35" s="25"/>
      <c r="Y35" s="22">
        <f t="shared" si="24"/>
        <v>1200</v>
      </c>
      <c r="Z35" s="25"/>
      <c r="AA35" s="22">
        <f t="shared" si="22"/>
        <v>1200</v>
      </c>
      <c r="AB35" s="14"/>
      <c r="AC35" s="22">
        <f t="shared" si="20"/>
        <v>1200</v>
      </c>
      <c r="AD35" s="25"/>
      <c r="AE35" s="22">
        <f t="shared" si="18"/>
        <v>1200</v>
      </c>
      <c r="AF35" s="25"/>
      <c r="AG35" s="22">
        <f t="shared" si="16"/>
        <v>1200</v>
      </c>
      <c r="AH35" s="25"/>
      <c r="AI35" s="22">
        <f t="shared" ref="AI35:AO41" si="31">ROUND(AH36*0.8,-1)</f>
        <v>1200</v>
      </c>
      <c r="AJ35" s="425"/>
      <c r="AK35" s="426"/>
      <c r="AL35" s="408"/>
      <c r="AM35" s="408"/>
      <c r="AN35" s="417">
        <f>AL35+AN37</f>
        <v>0</v>
      </c>
      <c r="AO35" s="418"/>
      <c r="AP35" s="417">
        <f>AN35+AP39</f>
        <v>0</v>
      </c>
      <c r="AQ35" s="429"/>
    </row>
    <row r="36" spans="1:43" s="12" customFormat="1" ht="18" hidden="1" x14ac:dyDescent="0.3">
      <c r="A36" s="403"/>
      <c r="B36" s="106">
        <f>$P$1+MROUND(ROUNDDOWN(AJ4*$I$1,-1),50)</f>
        <v>2650</v>
      </c>
      <c r="C36" s="107"/>
      <c r="D36" s="48">
        <f>B36-$P$1</f>
        <v>1150</v>
      </c>
      <c r="E36" s="49"/>
      <c r="F36" s="27">
        <f>IF((AJ5)&lt;=8,P1,P1+ROUND(INT(((AJ5-8)*I1)),-1))</f>
        <v>1500</v>
      </c>
      <c r="G36" s="28"/>
      <c r="H36" s="27">
        <f>IF((AJ7)&lt;=8,P1,P1+ROUND(INT(((AJ7-8)*I1)),-1))</f>
        <v>1500</v>
      </c>
      <c r="I36" s="28"/>
      <c r="J36" s="30">
        <f>IF((AJ9)&lt;=8,P1,P1+ROUND(INT(((AJ9-8)*I1)),-1))</f>
        <v>1500</v>
      </c>
      <c r="K36" s="24"/>
      <c r="L36" s="27">
        <f>IF((AJ11)&lt;=8,P1,P1+ROUND(INT(((AJ11-8)*I1)),-1))</f>
        <v>1500</v>
      </c>
      <c r="M36" s="28"/>
      <c r="N36" s="30">
        <f>IF((AJ13)&lt;=8,P1,P1+ROUND(INT(((AJ13-8)*I1)),-1))</f>
        <v>1500</v>
      </c>
      <c r="O36" s="24"/>
      <c r="P36" s="30">
        <f>IF((AJ15)&lt;=8,P1,P1+ROUND(INT(((AJ15-8)*I1)),-1))</f>
        <v>1500</v>
      </c>
      <c r="Q36" s="24"/>
      <c r="R36" s="30">
        <f>IF((AJ17)&lt;=8,P1,P1+ROUND(INT(((AJ17-8)*I1)),-1))</f>
        <v>1500</v>
      </c>
      <c r="S36" s="24"/>
      <c r="T36" s="30">
        <f>IF((AJ19)&lt;=8,P1,P1+ROUND(INT(((AJ19-8)*I1)),-1))</f>
        <v>1500</v>
      </c>
      <c r="U36" s="24"/>
      <c r="V36" s="30">
        <f>IF((AJ21)&lt;=8,P1,P1+ROUND(INT(((AJ21-8)*I1)),-1))</f>
        <v>1500</v>
      </c>
      <c r="W36" s="24"/>
      <c r="X36" s="30">
        <f>IF((AJ23)&lt;=8,P1,P1+ROUND(INT(((AJ23-8)*I1)),-1))</f>
        <v>1500</v>
      </c>
      <c r="Y36" s="24"/>
      <c r="Z36" s="30">
        <f>IF((AJ25)&lt;=8,P1,P1+ROUND(INT(((AJ25-8)*I1)),-1))</f>
        <v>1500</v>
      </c>
      <c r="AA36" s="24"/>
      <c r="AB36" s="17">
        <f>IF((AJ27)&lt;=8,P1,P1+ROUND(INT(((AJ27-8)*I1)),-1))</f>
        <v>1500</v>
      </c>
      <c r="AC36" s="24"/>
      <c r="AD36" s="30">
        <f>IF((AJ29)&lt;=8,P1,P1+ROUND(INT(((AJ29-8)*I1)),-1))</f>
        <v>1500</v>
      </c>
      <c r="AE36" s="24"/>
      <c r="AF36" s="30">
        <f>IF((AJ31)&lt;=8,P1,P1+ROUND(INT(((AJ31-8)*I1)),-1))</f>
        <v>1500</v>
      </c>
      <c r="AG36" s="24"/>
      <c r="AH36" s="30">
        <f>IF((AJ33)&lt;=8,P1,P1+ROUND(INT(((AJ33-8)*I1)),-1))</f>
        <v>1500</v>
      </c>
      <c r="AI36" s="24"/>
      <c r="AJ36" s="427"/>
      <c r="AK36" s="428"/>
      <c r="AL36" s="408"/>
      <c r="AM36" s="408"/>
      <c r="AN36" s="419"/>
      <c r="AO36" s="420"/>
      <c r="AP36" s="419"/>
      <c r="AQ36" s="430"/>
    </row>
    <row r="37" spans="1:43" s="12" customFormat="1" ht="18" hidden="1" x14ac:dyDescent="0.3">
      <c r="A37" s="402">
        <f>AL37</f>
        <v>0</v>
      </c>
      <c r="B37" s="104"/>
      <c r="C37" s="105">
        <f>MROUND(ROUNDDOWN(B38*0.8,-1),50)</f>
        <v>2100</v>
      </c>
      <c r="D37" s="46"/>
      <c r="E37" s="47">
        <f>C37-$S$1</f>
        <v>900</v>
      </c>
      <c r="F37" s="25"/>
      <c r="G37" s="26">
        <f t="shared" ref="G37:Q39" si="32">ROUND(F38*0.8,-1)</f>
        <v>1200</v>
      </c>
      <c r="H37" s="25"/>
      <c r="I37" s="26">
        <f t="shared" si="32"/>
        <v>1200</v>
      </c>
      <c r="J37" s="25"/>
      <c r="K37" s="22">
        <f t="shared" si="32"/>
        <v>1200</v>
      </c>
      <c r="L37" s="25"/>
      <c r="M37" s="26">
        <f t="shared" si="32"/>
        <v>1200</v>
      </c>
      <c r="N37" s="25"/>
      <c r="O37" s="22">
        <f t="shared" si="32"/>
        <v>1200</v>
      </c>
      <c r="P37" s="25"/>
      <c r="Q37" s="22">
        <f t="shared" si="29"/>
        <v>1200</v>
      </c>
      <c r="R37" s="25"/>
      <c r="S37" s="22">
        <f t="shared" ref="S37:W41" si="33">ROUND(R38*0.8,-1)</f>
        <v>1200</v>
      </c>
      <c r="T37" s="25"/>
      <c r="U37" s="22">
        <f t="shared" si="30"/>
        <v>1200</v>
      </c>
      <c r="V37" s="25"/>
      <c r="W37" s="22">
        <f t="shared" si="28"/>
        <v>1200</v>
      </c>
      <c r="X37" s="25"/>
      <c r="Y37" s="22">
        <f t="shared" si="26"/>
        <v>1200</v>
      </c>
      <c r="Z37" s="25"/>
      <c r="AA37" s="22">
        <f t="shared" si="24"/>
        <v>1200</v>
      </c>
      <c r="AB37" s="14"/>
      <c r="AC37" s="22">
        <f t="shared" si="22"/>
        <v>1200</v>
      </c>
      <c r="AD37" s="25"/>
      <c r="AE37" s="22">
        <f t="shared" si="20"/>
        <v>1200</v>
      </c>
      <c r="AF37" s="25"/>
      <c r="AG37" s="22">
        <f t="shared" si="18"/>
        <v>1200</v>
      </c>
      <c r="AH37" s="25"/>
      <c r="AI37" s="22">
        <f t="shared" ref="AI37:AM41" si="34">ROUND(AH38*0.8,-1)</f>
        <v>1200</v>
      </c>
      <c r="AJ37" s="25"/>
      <c r="AK37" s="22">
        <f t="shared" si="31"/>
        <v>1200</v>
      </c>
      <c r="AL37" s="404"/>
      <c r="AM37" s="405"/>
      <c r="AN37" s="408"/>
      <c r="AO37" s="408"/>
      <c r="AP37" s="409">
        <f>AN37+AP39</f>
        <v>0</v>
      </c>
      <c r="AQ37" s="410"/>
    </row>
    <row r="38" spans="1:43" s="12" customFormat="1" ht="18" hidden="1" x14ac:dyDescent="0.3">
      <c r="A38" s="403"/>
      <c r="B38" s="106">
        <f>$P$1+MROUND(ROUNDDOWN(AL4*$I$1,-1),50)</f>
        <v>2650</v>
      </c>
      <c r="C38" s="107"/>
      <c r="D38" s="48">
        <f>B38-$P$1</f>
        <v>1150</v>
      </c>
      <c r="E38" s="49"/>
      <c r="F38" s="27">
        <f>IF((AL5)&lt;=8,P1,P1+ROUND(INT(((AL5-8)*I1)),-1))</f>
        <v>1500</v>
      </c>
      <c r="G38" s="28"/>
      <c r="H38" s="27">
        <f>IF((AL7)&lt;=8,P1,P1+ROUND(INT(((AL7-8)*I1)),-1))</f>
        <v>1500</v>
      </c>
      <c r="I38" s="28"/>
      <c r="J38" s="30">
        <f>IF((AL9)&lt;=8,P1,P1+ROUND(INT(((AL9-8)*I1)),-1))</f>
        <v>1500</v>
      </c>
      <c r="K38" s="24"/>
      <c r="L38" s="27">
        <f>IF((AL11)&lt;=8,P1,P1+ROUND(INT(((AL11-8)*I1)),-1))</f>
        <v>1500</v>
      </c>
      <c r="M38" s="28"/>
      <c r="N38" s="30">
        <f>IF((AL13)&lt;=8,P1,P1+ROUND(INT(((AL13-8)*I1)),-1))</f>
        <v>1500</v>
      </c>
      <c r="O38" s="24"/>
      <c r="P38" s="30">
        <f>IF((AL15)&lt;=8,P1,P1+ROUND(INT(((AL15-8)*I1)),-1))</f>
        <v>1500</v>
      </c>
      <c r="Q38" s="24"/>
      <c r="R38" s="30">
        <f>IF((AL17)&lt;=8,P1,P1+ROUND(INT(((AL17-8)*I1)),-1))</f>
        <v>1500</v>
      </c>
      <c r="S38" s="24"/>
      <c r="T38" s="30">
        <f>IF((AL19)&lt;=8,P1,P1+ROUND(INT(((AL19-8)*I1)),-1))</f>
        <v>1500</v>
      </c>
      <c r="U38" s="24"/>
      <c r="V38" s="30">
        <f>IF((AL21)&lt;=8,P1,P1+ROUND(INT(((AL21-8)*I1)),-1))</f>
        <v>1500</v>
      </c>
      <c r="W38" s="24"/>
      <c r="X38" s="30">
        <f>IF((AL23)&lt;=8,P1,P1+ROUND(INT(((AL23-8)*I1)),-1))</f>
        <v>1500</v>
      </c>
      <c r="Y38" s="24"/>
      <c r="Z38" s="30">
        <f>IF((AL25)&lt;=8,P1,P1+ROUND(INT(((AL25-8)*I1)),-1))</f>
        <v>1500</v>
      </c>
      <c r="AA38" s="24"/>
      <c r="AB38" s="17">
        <f>IF((AL27)&lt;=8,P1,P1+ROUND(INT(((AL27-8)*I1)),-1))</f>
        <v>1500</v>
      </c>
      <c r="AC38" s="24"/>
      <c r="AD38" s="30">
        <f>IF((AL29)&lt;=8,P1,P1+ROUND(INT(((AL29-8)*I1)),-1))</f>
        <v>1500</v>
      </c>
      <c r="AE38" s="24"/>
      <c r="AF38" s="30">
        <f>IF((AL31)&lt;=8,P1,P1+ROUND(INT(((AL31-8)*I1)),-1))</f>
        <v>1500</v>
      </c>
      <c r="AG38" s="24"/>
      <c r="AH38" s="30">
        <f>IF((AL33)&lt;=8,P1,P1+ROUND(INT(((AL33-8)*I1)),-1))</f>
        <v>1500</v>
      </c>
      <c r="AI38" s="24"/>
      <c r="AJ38" s="30">
        <f>IF((AL35)&lt;=8,P1,P1+ROUND(INT(((AL35-8)*I1)),-1))</f>
        <v>1500</v>
      </c>
      <c r="AK38" s="24"/>
      <c r="AL38" s="406"/>
      <c r="AM38" s="407"/>
      <c r="AN38" s="408"/>
      <c r="AO38" s="408"/>
      <c r="AP38" s="411"/>
      <c r="AQ38" s="412"/>
    </row>
    <row r="39" spans="1:43" s="12" customFormat="1" ht="18" hidden="1" x14ac:dyDescent="0.3">
      <c r="A39" s="402">
        <f>AN39</f>
        <v>0</v>
      </c>
      <c r="B39" s="104"/>
      <c r="C39" s="105">
        <f>MROUND(ROUNDDOWN(B40*0.8,-1),50)</f>
        <v>2100</v>
      </c>
      <c r="D39" s="46"/>
      <c r="E39" s="47">
        <f>C39-$S$1</f>
        <v>900</v>
      </c>
      <c r="F39" s="25"/>
      <c r="G39" s="26">
        <f t="shared" ref="G39:Q41" si="35">ROUND(F40*0.8,-1)</f>
        <v>1200</v>
      </c>
      <c r="H39" s="25"/>
      <c r="I39" s="26">
        <f t="shared" si="35"/>
        <v>1200</v>
      </c>
      <c r="J39" s="25"/>
      <c r="K39" s="22">
        <f t="shared" si="35"/>
        <v>1200</v>
      </c>
      <c r="L39" s="25"/>
      <c r="M39" s="26">
        <f t="shared" si="35"/>
        <v>1200</v>
      </c>
      <c r="N39" s="25"/>
      <c r="O39" s="22">
        <f t="shared" si="35"/>
        <v>1200</v>
      </c>
      <c r="P39" s="25"/>
      <c r="Q39" s="22">
        <f t="shared" si="32"/>
        <v>1200</v>
      </c>
      <c r="R39" s="25"/>
      <c r="S39" s="22">
        <f t="shared" ref="S39:U41" si="36">ROUND(R40*0.8,-1)</f>
        <v>1200</v>
      </c>
      <c r="T39" s="25"/>
      <c r="U39" s="22">
        <f t="shared" si="33"/>
        <v>1200</v>
      </c>
      <c r="V39" s="25"/>
      <c r="W39" s="22">
        <f t="shared" si="30"/>
        <v>1200</v>
      </c>
      <c r="X39" s="25"/>
      <c r="Y39" s="22">
        <f t="shared" si="28"/>
        <v>1200</v>
      </c>
      <c r="Z39" s="25"/>
      <c r="AA39" s="22">
        <f t="shared" si="26"/>
        <v>1200</v>
      </c>
      <c r="AB39" s="14"/>
      <c r="AC39" s="22">
        <f t="shared" si="24"/>
        <v>1200</v>
      </c>
      <c r="AD39" s="25"/>
      <c r="AE39" s="22">
        <f t="shared" si="22"/>
        <v>1200</v>
      </c>
      <c r="AF39" s="25"/>
      <c r="AG39" s="22">
        <f t="shared" si="20"/>
        <v>1200</v>
      </c>
      <c r="AH39" s="25"/>
      <c r="AI39" s="22">
        <f t="shared" ref="AI39:AK41" si="37">ROUND(AH40*0.8,-1)</f>
        <v>1200</v>
      </c>
      <c r="AJ39" s="25"/>
      <c r="AK39" s="22">
        <f t="shared" si="34"/>
        <v>1200</v>
      </c>
      <c r="AL39" s="14"/>
      <c r="AM39" s="11">
        <f t="shared" si="31"/>
        <v>1200</v>
      </c>
      <c r="AN39" s="404"/>
      <c r="AO39" s="405"/>
      <c r="AP39" s="408"/>
      <c r="AQ39" s="413"/>
    </row>
    <row r="40" spans="1:43" s="12" customFormat="1" ht="18" hidden="1" x14ac:dyDescent="0.3">
      <c r="A40" s="403"/>
      <c r="B40" s="106">
        <f>$P$1+MROUND(ROUNDDOWN(AN4*$I$1,-1),50)</f>
        <v>2650</v>
      </c>
      <c r="C40" s="107"/>
      <c r="D40" s="48">
        <f>B40-$P$1</f>
        <v>1150</v>
      </c>
      <c r="E40" s="49"/>
      <c r="F40" s="27">
        <f>IF((AN5)&lt;=8,P1,P1+ROUND(INT(((AN5-8)*I1)),-1))</f>
        <v>1500</v>
      </c>
      <c r="G40" s="28"/>
      <c r="H40" s="27">
        <f>IF((AN7)&lt;=8,P1,P1+ROUND(INT(((AN7-8)*I1)),-1))</f>
        <v>1500</v>
      </c>
      <c r="I40" s="28"/>
      <c r="J40" s="30">
        <f>IF((AN9)&lt;=8,P1,P1+ROUND(INT(((AN9-8)*I1)),-1))</f>
        <v>1500</v>
      </c>
      <c r="K40" s="24"/>
      <c r="L40" s="27">
        <f>IF((AN11)&lt;=8,P1,P1+ROUND(INT(((AN11-8)*I1)),-1))</f>
        <v>1500</v>
      </c>
      <c r="M40" s="28"/>
      <c r="N40" s="30">
        <f>IF((AN13)&lt;=8,P1,P1+ROUND(INT(((AN13-8)*I1)),-1))</f>
        <v>1500</v>
      </c>
      <c r="O40" s="24"/>
      <c r="P40" s="30">
        <f>IF((AN15)&lt;=8,P1,P1+ROUND(INT(((AN15-8)*I1)),-1))</f>
        <v>1500</v>
      </c>
      <c r="Q40" s="24"/>
      <c r="R40" s="30">
        <f>IF((AN17)&lt;=8,P1,P1+ROUND(INT(((AN17-8)*I1)),-1))</f>
        <v>1500</v>
      </c>
      <c r="S40" s="24"/>
      <c r="T40" s="30">
        <f>IF((AN19)&lt;=8,P1,P1+ROUND(INT(((AN19-8)*I1)),-1))</f>
        <v>1500</v>
      </c>
      <c r="U40" s="24"/>
      <c r="V40" s="30">
        <f>IF((AN21)&lt;=8,P1,P1+ROUND(INT(((AN21-8)*I1)),-1))</f>
        <v>1500</v>
      </c>
      <c r="W40" s="24"/>
      <c r="X40" s="30">
        <f>IF((AN23)&lt;=8,P1,P1+ROUND(INT(((AN23-8)*I1)),-1))</f>
        <v>1500</v>
      </c>
      <c r="Y40" s="24"/>
      <c r="Z40" s="30">
        <f>IF((AN25)&lt;=8,P1,P1+ROUND(INT(((AN25-8)*I1)),-1))</f>
        <v>1500</v>
      </c>
      <c r="AA40" s="24"/>
      <c r="AB40" s="17">
        <f>IF((AN27)&lt;=8,P1,P1+ROUND(INT(((AN27-8)*I1)),-1))</f>
        <v>1500</v>
      </c>
      <c r="AC40" s="24"/>
      <c r="AD40" s="30">
        <f>IF((AN29)&lt;=8,P1,P1+ROUND(INT(((AN29-8)*I1)),-1))</f>
        <v>1500</v>
      </c>
      <c r="AE40" s="24"/>
      <c r="AF40" s="30">
        <f>IF((AN31)&lt;=8,P1,P1+ROUND(INT(((AN31-8)*I1)),-1))</f>
        <v>1500</v>
      </c>
      <c r="AG40" s="24"/>
      <c r="AH40" s="30">
        <f>IF((AN33)&lt;=8,P1,P1+ROUND(INT(((AN33-8)*I1)),-1))</f>
        <v>1500</v>
      </c>
      <c r="AI40" s="24"/>
      <c r="AJ40" s="30">
        <f>IF((AN35)&lt;=8,P1,P1+ROUND(INT(((AN35-8)*I1)),-1))</f>
        <v>1500</v>
      </c>
      <c r="AK40" s="24"/>
      <c r="AL40" s="17">
        <f>IF((AN37)&lt;=8,P1,P1+ROUND(INT(((AN37-8)*I1)),-1))</f>
        <v>1500</v>
      </c>
      <c r="AM40" s="13"/>
      <c r="AN40" s="406"/>
      <c r="AO40" s="407"/>
      <c r="AP40" s="408"/>
      <c r="AQ40" s="413"/>
    </row>
    <row r="41" spans="1:43" s="12" customFormat="1" ht="18" hidden="1" x14ac:dyDescent="0.3">
      <c r="A41" s="402">
        <f>AP41</f>
        <v>0</v>
      </c>
      <c r="B41" s="104"/>
      <c r="C41" s="105">
        <f>MROUND(ROUNDDOWN(B42*0.8,-1),50)</f>
        <v>2100</v>
      </c>
      <c r="D41" s="46"/>
      <c r="E41" s="47">
        <f>C41-$S$1</f>
        <v>900</v>
      </c>
      <c r="F41" s="25"/>
      <c r="G41" s="26">
        <f t="shared" ref="G41:O41" si="38">ROUND(F42*0.8,-1)</f>
        <v>1200</v>
      </c>
      <c r="H41" s="25"/>
      <c r="I41" s="26">
        <f t="shared" si="38"/>
        <v>1200</v>
      </c>
      <c r="J41" s="25"/>
      <c r="K41" s="22">
        <f t="shared" si="38"/>
        <v>1200</v>
      </c>
      <c r="L41" s="25"/>
      <c r="M41" s="26">
        <f t="shared" si="38"/>
        <v>1200</v>
      </c>
      <c r="N41" s="25"/>
      <c r="O41" s="22">
        <f t="shared" si="38"/>
        <v>1200</v>
      </c>
      <c r="P41" s="25"/>
      <c r="Q41" s="22">
        <f t="shared" si="35"/>
        <v>1200</v>
      </c>
      <c r="R41" s="25"/>
      <c r="S41" s="22">
        <f t="shared" ref="S41" si="39">ROUND(R42*0.8,-1)</f>
        <v>1200</v>
      </c>
      <c r="T41" s="25"/>
      <c r="U41" s="22">
        <f t="shared" si="36"/>
        <v>1200</v>
      </c>
      <c r="V41" s="25"/>
      <c r="W41" s="22">
        <f t="shared" si="33"/>
        <v>1200</v>
      </c>
      <c r="X41" s="25"/>
      <c r="Y41" s="22">
        <f t="shared" si="30"/>
        <v>1200</v>
      </c>
      <c r="Z41" s="25"/>
      <c r="AA41" s="22">
        <f t="shared" si="28"/>
        <v>1200</v>
      </c>
      <c r="AB41" s="14"/>
      <c r="AC41" s="22">
        <f t="shared" si="26"/>
        <v>1200</v>
      </c>
      <c r="AD41" s="25"/>
      <c r="AE41" s="22">
        <f t="shared" si="24"/>
        <v>1200</v>
      </c>
      <c r="AF41" s="25"/>
      <c r="AG41" s="22">
        <f t="shared" si="22"/>
        <v>1200</v>
      </c>
      <c r="AH41" s="25"/>
      <c r="AI41" s="22">
        <f t="shared" ref="AI41" si="40">ROUND(AH42*0.8,-1)</f>
        <v>1200</v>
      </c>
      <c r="AJ41" s="25"/>
      <c r="AK41" s="22">
        <f t="shared" si="37"/>
        <v>1200</v>
      </c>
      <c r="AL41" s="14"/>
      <c r="AM41" s="11">
        <f t="shared" si="34"/>
        <v>1200</v>
      </c>
      <c r="AN41" s="14"/>
      <c r="AO41" s="11">
        <f t="shared" si="31"/>
        <v>1200</v>
      </c>
      <c r="AP41" s="404"/>
      <c r="AQ41" s="422"/>
    </row>
    <row r="42" spans="1:43" s="12" customFormat="1" ht="18.75" hidden="1" thickBot="1" x14ac:dyDescent="0.35">
      <c r="A42" s="421"/>
      <c r="B42" s="106">
        <f>$P$1+MROUND(ROUNDDOWN(AP4*$I$1,-1),50)</f>
        <v>2650</v>
      </c>
      <c r="C42" s="107"/>
      <c r="D42" s="64">
        <f>B42-$P$1</f>
        <v>1150</v>
      </c>
      <c r="E42" s="65"/>
      <c r="F42" s="37">
        <f>IF((AP5)&lt;=8,P1,P1+ROUND(INT(((AP5-8)*I1)),-1))</f>
        <v>1500</v>
      </c>
      <c r="G42" s="38"/>
      <c r="H42" s="37">
        <f>IF((AP7)&lt;=8,P1,P1+ROUND(INT(((AP7-8)*I1)),-1))</f>
        <v>1500</v>
      </c>
      <c r="I42" s="38"/>
      <c r="J42" s="39">
        <f>IF((AP9)&lt;=8,P1,P1+ROUND(INT(((AP9-8)*I1)),-1))</f>
        <v>1500</v>
      </c>
      <c r="K42" s="36"/>
      <c r="L42" s="37">
        <f>IF((AP11)&lt;=8,P1,P1+ROUND(INT(((AP11-8)*I1)),-1))</f>
        <v>1500</v>
      </c>
      <c r="M42" s="38"/>
      <c r="N42" s="39">
        <f>IF((AP13)&lt;=8,P1,P1+ROUND(INT(((AP13-8)*I1)),-1))</f>
        <v>1500</v>
      </c>
      <c r="O42" s="36"/>
      <c r="P42" s="39">
        <f>IF((AP15)&lt;=8,P1,P1+ROUND(INT(((AP15-8)*I1)),-1))</f>
        <v>1500</v>
      </c>
      <c r="Q42" s="36"/>
      <c r="R42" s="39">
        <f>IF((AP17)&lt;=8,P1,P1+ROUND(INT(((AP17-8)*I1)),-1))</f>
        <v>1500</v>
      </c>
      <c r="S42" s="36"/>
      <c r="T42" s="39">
        <f>IF((AP19)&lt;=8,P1,P1+ROUND(INT(((AP19-8)*I1)),-1))</f>
        <v>1500</v>
      </c>
      <c r="U42" s="36"/>
      <c r="V42" s="39">
        <f>IF((AP21)&lt;=8,P1,P1+ROUND(INT(((AP21-8)*I1)),-1))</f>
        <v>1500</v>
      </c>
      <c r="W42" s="36"/>
      <c r="X42" s="39">
        <f>IF((AP23)&lt;=8,P1,P1+ROUND(INT(((AP23-8)*I1)),-1))</f>
        <v>1500</v>
      </c>
      <c r="Y42" s="36"/>
      <c r="Z42" s="39">
        <f>IF((AP25)&lt;=8,P1,P1+ROUND(INT(((AP25-8)*I1)),-1))</f>
        <v>1500</v>
      </c>
      <c r="AA42" s="36"/>
      <c r="AB42" s="66">
        <f>IF((AP27)&lt;=8,P1,P1+ROUND(INT(((AP27-8)*I1)),-1))</f>
        <v>1500</v>
      </c>
      <c r="AC42" s="36"/>
      <c r="AD42" s="39">
        <f>IF((AP29)&lt;=8,P1,P1+ROUND(INT(((AP29-8)*I1)),-1))</f>
        <v>1500</v>
      </c>
      <c r="AE42" s="36"/>
      <c r="AF42" s="39">
        <f>IF((AP31)&lt;=8,P1,P1+ROUND(INT(((AP31-8)*I1)),-1))</f>
        <v>1500</v>
      </c>
      <c r="AG42" s="36"/>
      <c r="AH42" s="39">
        <f>IF((AP33)&lt;=8,P1,P1+ROUND(INT(((AP33-8)*I1)),-1))</f>
        <v>1500</v>
      </c>
      <c r="AI42" s="36"/>
      <c r="AJ42" s="39">
        <f>IF((AP35)&lt;=8,P1,P1+ROUND(INT(((AP35-8)*I1)),-1))</f>
        <v>1500</v>
      </c>
      <c r="AK42" s="36"/>
      <c r="AL42" s="39">
        <f>IF((AP37)&lt;=8,P1,P1+ROUND(INT(((AP37-8)*I1)),-1))</f>
        <v>1500</v>
      </c>
      <c r="AM42" s="36"/>
      <c r="AN42" s="39">
        <f>IF((AP39)&lt;=8,P1,P1+ROUND(INT(((AP39-8)*I1)),-1))</f>
        <v>1500</v>
      </c>
      <c r="AO42" s="36"/>
      <c r="AP42" s="423"/>
      <c r="AQ42" s="424"/>
    </row>
    <row r="43" spans="1:43" s="18" customFormat="1" ht="18" hidden="1" x14ac:dyDescent="0.3">
      <c r="B43" s="104"/>
      <c r="C43" s="105">
        <f>MROUND(ROUNDDOWN(B44*0.8,-1),50)</f>
        <v>1200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idden="1" x14ac:dyDescent="0.3">
      <c r="B44" s="106">
        <f>$P$1+MROUND(ROUNDDOWN(AR4*$I$1,-1),50)</f>
        <v>1500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idden="1" x14ac:dyDescent="0.3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x14ac:dyDescent="0.3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x14ac:dyDescent="0.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x14ac:dyDescent="0.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x14ac:dyDescent="0.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x14ac:dyDescent="0.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x14ac:dyDescent="0.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x14ac:dyDescent="0.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x14ac:dyDescent="0.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x14ac:dyDescent="0.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x14ac:dyDescent="0.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x14ac:dyDescent="0.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x14ac:dyDescent="0.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x14ac:dyDescent="0.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x14ac:dyDescent="0.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x14ac:dyDescent="0.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 x14ac:dyDescent="0.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 x14ac:dyDescent="0.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 x14ac:dyDescent="0.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 x14ac:dyDescent="0.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 x14ac:dyDescent="0.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 x14ac:dyDescent="0.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 x14ac:dyDescent="0.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 x14ac:dyDescent="0.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 x14ac:dyDescent="0.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 x14ac:dyDescent="0.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 x14ac:dyDescent="0.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 x14ac:dyDescent="0.3">
      <c r="L72" s="8"/>
      <c r="M72" s="8"/>
    </row>
  </sheetData>
  <mergeCells count="250"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L9:AM10"/>
    <mergeCell ref="AD3:AE3"/>
    <mergeCell ref="AF3:AG3"/>
    <mergeCell ref="AH3:AI3"/>
    <mergeCell ref="AJ3:AK3"/>
    <mergeCell ref="AL3:AM3"/>
    <mergeCell ref="AN3:AO3"/>
    <mergeCell ref="AP3:AQ3"/>
    <mergeCell ref="B2:AQ2"/>
    <mergeCell ref="B3:E3"/>
    <mergeCell ref="T3:U3"/>
    <mergeCell ref="V3:W3"/>
    <mergeCell ref="X3:Y3"/>
    <mergeCell ref="Z3:AA3"/>
    <mergeCell ref="AB3:AC3"/>
    <mergeCell ref="F3:O3"/>
    <mergeCell ref="P3:S3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T4:U4"/>
    <mergeCell ref="V4:W4"/>
    <mergeCell ref="X4:Y4"/>
    <mergeCell ref="Z4:AA4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Z9:AA10"/>
    <mergeCell ref="V5:W6"/>
    <mergeCell ref="X5:Y6"/>
    <mergeCell ref="Z5:AA6"/>
    <mergeCell ref="AB5:AC6"/>
    <mergeCell ref="AD5:AE6"/>
    <mergeCell ref="AF5:AG6"/>
    <mergeCell ref="AH5:AI6"/>
    <mergeCell ref="AJ5:AK6"/>
    <mergeCell ref="AJ9:AK10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X1:Y1"/>
    <mergeCell ref="S1:T1"/>
    <mergeCell ref="P1:Q1"/>
    <mergeCell ref="I1:K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</mergeCells>
  <phoneticPr fontId="3" type="noConversion"/>
  <pageMargins left="0.70866141732283472" right="0.70866141732283472" top="0.74803149606299213" bottom="0.74803149606299213" header="0.31496062992125984" footer="0.31496062992125984"/>
  <pageSetup paperSize="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AT79"/>
  <sheetViews>
    <sheetView topLeftCell="A2" zoomScale="115" zoomScaleNormal="115" workbookViewId="0">
      <selection activeCell="J12" sqref="J12"/>
    </sheetView>
  </sheetViews>
  <sheetFormatPr defaultColWidth="3" defaultRowHeight="16.5" x14ac:dyDescent="0.3"/>
  <cols>
    <col min="1" max="1" width="15.875" style="2" customWidth="1"/>
    <col min="2" max="5" width="8.125" style="2" customWidth="1"/>
    <col min="6" max="23" width="8.125" style="1" customWidth="1"/>
    <col min="24" max="43" width="8.125" style="1" hidden="1" customWidth="1"/>
    <col min="44" max="59" width="3.5" style="2" customWidth="1"/>
    <col min="60" max="68" width="3" style="2" customWidth="1"/>
    <col min="69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49.9" hidden="1" customHeight="1" thickBot="1" x14ac:dyDescent="0.35">
      <c r="A1" s="175" t="s">
        <v>202</v>
      </c>
    </row>
    <row r="2" spans="1:46" ht="26.25" x14ac:dyDescent="0.3">
      <c r="A2" s="83"/>
      <c r="B2" s="84"/>
      <c r="C2" s="85"/>
      <c r="D2" s="93"/>
      <c r="E2" s="93"/>
      <c r="F2" s="93"/>
      <c r="G2" s="93"/>
      <c r="H2" s="88" t="s">
        <v>141</v>
      </c>
      <c r="I2" s="396">
        <f>기본요금!C5</f>
        <v>131.82</v>
      </c>
      <c r="J2" s="396"/>
      <c r="K2" s="397"/>
      <c r="L2" s="94"/>
      <c r="M2" s="95"/>
      <c r="N2" s="89" t="s">
        <v>142</v>
      </c>
      <c r="O2" s="90"/>
      <c r="P2" s="394">
        <f>기본요금!C6</f>
        <v>1500</v>
      </c>
      <c r="Q2" s="395"/>
      <c r="R2" s="87" t="s">
        <v>143</v>
      </c>
      <c r="S2" s="398">
        <f>기본요금!C7</f>
        <v>1200</v>
      </c>
      <c r="T2" s="399"/>
      <c r="U2" s="91"/>
      <c r="V2" s="86" t="s">
        <v>144</v>
      </c>
      <c r="W2" s="92"/>
      <c r="X2" s="400">
        <f>[1]기본요금!C8</f>
        <v>8</v>
      </c>
      <c r="Y2" s="401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</row>
    <row r="3" spans="1:46" ht="46.5" customHeight="1" thickBot="1" x14ac:dyDescent="0.35">
      <c r="B3" s="513" t="s">
        <v>268</v>
      </c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13"/>
      <c r="W3" s="513"/>
      <c r="X3" s="513"/>
      <c r="Y3" s="513"/>
      <c r="Z3" s="513"/>
      <c r="AA3" s="513"/>
      <c r="AB3" s="513"/>
      <c r="AC3" s="513"/>
      <c r="AD3" s="513"/>
      <c r="AE3" s="513"/>
      <c r="AF3" s="513"/>
      <c r="AG3" s="5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</row>
    <row r="4" spans="1:46" s="167" customFormat="1" ht="51.75" customHeight="1" x14ac:dyDescent="0.3">
      <c r="A4" s="176" t="s">
        <v>48</v>
      </c>
      <c r="B4" s="520" t="s">
        <v>245</v>
      </c>
      <c r="C4" s="520"/>
      <c r="D4" s="520"/>
      <c r="E4" s="520"/>
      <c r="F4" s="517" t="s">
        <v>244</v>
      </c>
      <c r="G4" s="515"/>
      <c r="H4" s="515"/>
      <c r="I4" s="515"/>
      <c r="J4" s="515"/>
      <c r="K4" s="515"/>
      <c r="L4" s="515"/>
      <c r="M4" s="515"/>
      <c r="N4" s="515"/>
      <c r="O4" s="519"/>
      <c r="P4" s="599" t="s">
        <v>247</v>
      </c>
      <c r="Q4" s="600"/>
      <c r="R4" s="600"/>
      <c r="S4" s="600"/>
      <c r="T4" s="600"/>
      <c r="U4" s="600"/>
      <c r="V4" s="600"/>
      <c r="W4" s="601"/>
      <c r="X4" s="521" t="e">
        <f t="shared" ref="X4" si="0">$B$4+X5</f>
        <v>#VALUE!</v>
      </c>
      <c r="Y4" s="520"/>
      <c r="Z4" s="520" t="e">
        <f t="shared" ref="Z4" si="1">$B$4+Z5</f>
        <v>#VALUE!</v>
      </c>
      <c r="AA4" s="520"/>
      <c r="AB4" s="520" t="e">
        <f t="shared" ref="AB4" si="2">$B$4+AB5</f>
        <v>#VALUE!</v>
      </c>
      <c r="AC4" s="520"/>
      <c r="AD4" s="520" t="e">
        <f t="shared" ref="AD4" si="3">$B$4+AD5</f>
        <v>#VALUE!</v>
      </c>
      <c r="AE4" s="520"/>
      <c r="AF4" s="520" t="e">
        <f t="shared" ref="AF4" si="4">$B$4+AF5</f>
        <v>#VALUE!</v>
      </c>
      <c r="AG4" s="520"/>
      <c r="AH4" s="520" t="e">
        <f t="shared" ref="AH4" si="5">$B$4+AH5</f>
        <v>#VALUE!</v>
      </c>
      <c r="AI4" s="520"/>
      <c r="AJ4" s="520" t="e">
        <f t="shared" ref="AJ4" si="6">$B$4+AJ5</f>
        <v>#VALUE!</v>
      </c>
      <c r="AK4" s="520"/>
      <c r="AL4" s="520" t="e">
        <f t="shared" ref="AL4" si="7">$B$4+AL5</f>
        <v>#VALUE!</v>
      </c>
      <c r="AM4" s="520"/>
      <c r="AN4" s="520" t="e">
        <f t="shared" ref="AN4" si="8">$B$4+AN5</f>
        <v>#VALUE!</v>
      </c>
      <c r="AO4" s="520"/>
      <c r="AP4" s="520" t="e">
        <f t="shared" ref="AP4" si="9">$B$4+AP5</f>
        <v>#VALUE!</v>
      </c>
      <c r="AQ4" s="522"/>
    </row>
    <row r="5" spans="1:46" s="129" customFormat="1" ht="51.75" customHeight="1" x14ac:dyDescent="0.3">
      <c r="A5" s="537" t="s">
        <v>42</v>
      </c>
      <c r="B5" s="538"/>
      <c r="C5" s="538"/>
      <c r="D5" s="539" t="s">
        <v>49</v>
      </c>
      <c r="E5" s="539"/>
      <c r="F5" s="529">
        <v>1</v>
      </c>
      <c r="G5" s="529"/>
      <c r="H5" s="533">
        <f>+F5+H6</f>
        <v>2.5</v>
      </c>
      <c r="I5" s="533"/>
      <c r="J5" s="533">
        <f>+H5+J8</f>
        <v>3.5</v>
      </c>
      <c r="K5" s="533"/>
      <c r="L5" s="533">
        <f>J5+L10</f>
        <v>4.5999999999999996</v>
      </c>
      <c r="M5" s="533"/>
      <c r="N5" s="533">
        <f>L5+N12</f>
        <v>5.8999999999999995</v>
      </c>
      <c r="O5" s="540"/>
      <c r="P5" s="534">
        <f>+N5+P14</f>
        <v>7.2999999999999989</v>
      </c>
      <c r="Q5" s="533"/>
      <c r="R5" s="533">
        <f>+P5+R16</f>
        <v>8.1999999999999993</v>
      </c>
      <c r="S5" s="533"/>
      <c r="T5" s="533">
        <f>+R5+T18</f>
        <v>8.6</v>
      </c>
      <c r="U5" s="533"/>
      <c r="V5" s="535">
        <f>+T5+V20</f>
        <v>9.2999999999999989</v>
      </c>
      <c r="W5" s="536"/>
      <c r="X5" s="535">
        <f>+V5+X22</f>
        <v>9.2999999999999989</v>
      </c>
      <c r="Y5" s="533"/>
      <c r="Z5" s="533">
        <f>+X5+Z24</f>
        <v>9.2999999999999989</v>
      </c>
      <c r="AA5" s="533"/>
      <c r="AB5" s="533">
        <f>+Z5+AB26</f>
        <v>9.2999999999999989</v>
      </c>
      <c r="AC5" s="533"/>
      <c r="AD5" s="533">
        <f>+AB5+AD28</f>
        <v>9.2999999999999989</v>
      </c>
      <c r="AE5" s="533"/>
      <c r="AF5" s="533">
        <f>+AD5+AF30</f>
        <v>9.2999999999999989</v>
      </c>
      <c r="AG5" s="533"/>
      <c r="AH5" s="533">
        <f>+AF5+AH32</f>
        <v>9.2999999999999989</v>
      </c>
      <c r="AI5" s="533"/>
      <c r="AJ5" s="533">
        <f>+AH5+AJ34</f>
        <v>9.2999999999999989</v>
      </c>
      <c r="AK5" s="533"/>
      <c r="AL5" s="533">
        <f>+AJ5+AL36</f>
        <v>9.2999999999999989</v>
      </c>
      <c r="AM5" s="533"/>
      <c r="AN5" s="533">
        <f>+AL5+AN38</f>
        <v>9.2999999999999989</v>
      </c>
      <c r="AO5" s="533"/>
      <c r="AP5" s="533">
        <f>+AN5+AP40</f>
        <v>9.2999999999999989</v>
      </c>
      <c r="AQ5" s="536"/>
    </row>
    <row r="6" spans="1:46" s="129" customFormat="1" ht="23.25" customHeight="1" x14ac:dyDescent="0.3">
      <c r="A6" s="523" t="s">
        <v>87</v>
      </c>
      <c r="B6" s="130"/>
      <c r="C6" s="177">
        <f>MROUND(ROUNDDOWN(B7*0.8,-1),50)</f>
        <v>1300</v>
      </c>
      <c r="D6" s="178"/>
      <c r="E6" s="132">
        <f>C6-$S$2</f>
        <v>100</v>
      </c>
      <c r="F6" s="525" t="s">
        <v>34</v>
      </c>
      <c r="G6" s="526"/>
      <c r="H6" s="529">
        <v>1.5</v>
      </c>
      <c r="I6" s="529"/>
      <c r="J6" s="530">
        <f>H6+J8</f>
        <v>2.5</v>
      </c>
      <c r="K6" s="530"/>
      <c r="L6" s="530">
        <f>J6+L10</f>
        <v>3.6</v>
      </c>
      <c r="M6" s="530"/>
      <c r="N6" s="530">
        <f>L6+N12</f>
        <v>4.9000000000000004</v>
      </c>
      <c r="O6" s="531"/>
      <c r="P6" s="532">
        <f>N6+P14</f>
        <v>6.3000000000000007</v>
      </c>
      <c r="Q6" s="530"/>
      <c r="R6" s="530">
        <f>P6+R16</f>
        <v>7.2000000000000011</v>
      </c>
      <c r="S6" s="530"/>
      <c r="T6" s="530">
        <f>R6+T18</f>
        <v>7.6000000000000014</v>
      </c>
      <c r="U6" s="530"/>
      <c r="V6" s="545">
        <f>T6+V20</f>
        <v>8.3000000000000007</v>
      </c>
      <c r="W6" s="542"/>
      <c r="X6" s="545">
        <f>V6+X22</f>
        <v>8.3000000000000007</v>
      </c>
      <c r="Y6" s="547"/>
      <c r="Z6" s="541">
        <f>X6+Z24</f>
        <v>8.3000000000000007</v>
      </c>
      <c r="AA6" s="547"/>
      <c r="AB6" s="541">
        <f>Z6+AB26</f>
        <v>8.3000000000000007</v>
      </c>
      <c r="AC6" s="547"/>
      <c r="AD6" s="541">
        <f>AB6+AD28</f>
        <v>8.3000000000000007</v>
      </c>
      <c r="AE6" s="547"/>
      <c r="AF6" s="541">
        <f>AD6+AF30</f>
        <v>8.3000000000000007</v>
      </c>
      <c r="AG6" s="547"/>
      <c r="AH6" s="541">
        <f>AF6+AH32</f>
        <v>8.3000000000000007</v>
      </c>
      <c r="AI6" s="547"/>
      <c r="AJ6" s="541">
        <f>AH6+AJ34</f>
        <v>8.3000000000000007</v>
      </c>
      <c r="AK6" s="547"/>
      <c r="AL6" s="541">
        <f>AJ6+AL36</f>
        <v>8.3000000000000007</v>
      </c>
      <c r="AM6" s="547"/>
      <c r="AN6" s="541">
        <f>AL6+AN38</f>
        <v>8.3000000000000007</v>
      </c>
      <c r="AO6" s="547"/>
      <c r="AP6" s="541">
        <f>AN6+AP40</f>
        <v>8.3000000000000007</v>
      </c>
      <c r="AQ6" s="542"/>
    </row>
    <row r="7" spans="1:46" s="129" customFormat="1" ht="23.25" customHeight="1" x14ac:dyDescent="0.3">
      <c r="A7" s="524"/>
      <c r="B7" s="182">
        <f>$P$2+MROUND(ROUNDDOWN(F5*$I$2,-1),50)</f>
        <v>1650</v>
      </c>
      <c r="C7" s="179"/>
      <c r="D7" s="134">
        <f>B7-$P$2</f>
        <v>150</v>
      </c>
      <c r="E7" s="180"/>
      <c r="F7" s="527"/>
      <c r="G7" s="528"/>
      <c r="H7" s="529"/>
      <c r="I7" s="529"/>
      <c r="J7" s="530"/>
      <c r="K7" s="530"/>
      <c r="L7" s="530"/>
      <c r="M7" s="530"/>
      <c r="N7" s="530"/>
      <c r="O7" s="531"/>
      <c r="P7" s="532"/>
      <c r="Q7" s="530"/>
      <c r="R7" s="530"/>
      <c r="S7" s="530"/>
      <c r="T7" s="530"/>
      <c r="U7" s="530"/>
      <c r="V7" s="546"/>
      <c r="W7" s="544"/>
      <c r="X7" s="546"/>
      <c r="Y7" s="548"/>
      <c r="Z7" s="543"/>
      <c r="AA7" s="548"/>
      <c r="AB7" s="543"/>
      <c r="AC7" s="548"/>
      <c r="AD7" s="543"/>
      <c r="AE7" s="548"/>
      <c r="AF7" s="543"/>
      <c r="AG7" s="548"/>
      <c r="AH7" s="543"/>
      <c r="AI7" s="548"/>
      <c r="AJ7" s="543"/>
      <c r="AK7" s="548"/>
      <c r="AL7" s="543"/>
      <c r="AM7" s="548"/>
      <c r="AN7" s="543"/>
      <c r="AO7" s="548"/>
      <c r="AP7" s="543"/>
      <c r="AQ7" s="544"/>
    </row>
    <row r="8" spans="1:46" s="129" customFormat="1" ht="23.25" customHeight="1" x14ac:dyDescent="0.3">
      <c r="A8" s="564" t="s">
        <v>43</v>
      </c>
      <c r="B8" s="130"/>
      <c r="C8" s="177">
        <f>MROUND(ROUNDDOWN(B9*0.8,-1),50)</f>
        <v>1450</v>
      </c>
      <c r="D8" s="178"/>
      <c r="E8" s="181">
        <f>C8-$S$2</f>
        <v>250</v>
      </c>
      <c r="F8" s="276"/>
      <c r="G8" s="277">
        <f>MROUND(ROUNDDOWN(F9*0.8,-1),50)</f>
        <v>1200</v>
      </c>
      <c r="H8" s="565" t="s">
        <v>43</v>
      </c>
      <c r="I8" s="526"/>
      <c r="J8" s="529">
        <v>1</v>
      </c>
      <c r="K8" s="529"/>
      <c r="L8" s="530">
        <f>J8+L10</f>
        <v>2.1</v>
      </c>
      <c r="M8" s="530"/>
      <c r="N8" s="530">
        <f>L8+N12</f>
        <v>3.4000000000000004</v>
      </c>
      <c r="O8" s="531"/>
      <c r="P8" s="532">
        <f>N8+P14</f>
        <v>4.8000000000000007</v>
      </c>
      <c r="Q8" s="530"/>
      <c r="R8" s="530">
        <f>P8+R16</f>
        <v>5.7000000000000011</v>
      </c>
      <c r="S8" s="530"/>
      <c r="T8" s="530">
        <f>R8+T18</f>
        <v>6.1000000000000014</v>
      </c>
      <c r="U8" s="530"/>
      <c r="V8" s="560">
        <f>T8+V20</f>
        <v>6.8000000000000016</v>
      </c>
      <c r="W8" s="561"/>
      <c r="X8" s="545">
        <f>V8+X22</f>
        <v>6.8000000000000016</v>
      </c>
      <c r="Y8" s="547"/>
      <c r="Z8" s="541">
        <f>X8+Z24</f>
        <v>6.8000000000000016</v>
      </c>
      <c r="AA8" s="547"/>
      <c r="AB8" s="541">
        <f>Z8+AB26</f>
        <v>6.8000000000000016</v>
      </c>
      <c r="AC8" s="547"/>
      <c r="AD8" s="541">
        <f>AB8+AD28</f>
        <v>6.8000000000000016</v>
      </c>
      <c r="AE8" s="547"/>
      <c r="AF8" s="541">
        <f>AD8+AF30</f>
        <v>6.8000000000000016</v>
      </c>
      <c r="AG8" s="547"/>
      <c r="AH8" s="541">
        <f>AF8+AH32</f>
        <v>6.8000000000000016</v>
      </c>
      <c r="AI8" s="547"/>
      <c r="AJ8" s="541">
        <f>AH8+AJ34</f>
        <v>6.8000000000000016</v>
      </c>
      <c r="AK8" s="547"/>
      <c r="AL8" s="541">
        <f>AJ8+AL36</f>
        <v>6.8000000000000016</v>
      </c>
      <c r="AM8" s="547"/>
      <c r="AN8" s="541">
        <f>AL8+AN38</f>
        <v>6.8000000000000016</v>
      </c>
      <c r="AO8" s="547"/>
      <c r="AP8" s="541">
        <f>AN8+AP40</f>
        <v>6.8000000000000016</v>
      </c>
      <c r="AQ8" s="542"/>
    </row>
    <row r="9" spans="1:46" s="129" customFormat="1" ht="23.25" customHeight="1" x14ac:dyDescent="0.3">
      <c r="A9" s="524"/>
      <c r="B9" s="182">
        <f>$P$2+MROUND(ROUNDDOWN(H5*$I$2,-1),50)</f>
        <v>1800</v>
      </c>
      <c r="C9" s="179"/>
      <c r="D9" s="134">
        <f>B9-$P$2</f>
        <v>300</v>
      </c>
      <c r="E9" s="180"/>
      <c r="F9" s="278">
        <f>IF((H6)&lt;=$X$2,$P$2,$P$2+MROUND(ROUNDDOWN((H6-$X$2)*$I$2,-1),50))</f>
        <v>1500</v>
      </c>
      <c r="G9" s="279"/>
      <c r="H9" s="527"/>
      <c r="I9" s="528"/>
      <c r="J9" s="529"/>
      <c r="K9" s="529"/>
      <c r="L9" s="530"/>
      <c r="M9" s="530"/>
      <c r="N9" s="530"/>
      <c r="O9" s="531"/>
      <c r="P9" s="532"/>
      <c r="Q9" s="530"/>
      <c r="R9" s="530"/>
      <c r="S9" s="530"/>
      <c r="T9" s="530"/>
      <c r="U9" s="530"/>
      <c r="V9" s="562"/>
      <c r="W9" s="563"/>
      <c r="X9" s="546"/>
      <c r="Y9" s="548"/>
      <c r="Z9" s="543"/>
      <c r="AA9" s="548"/>
      <c r="AB9" s="543"/>
      <c r="AC9" s="548"/>
      <c r="AD9" s="543"/>
      <c r="AE9" s="548"/>
      <c r="AF9" s="543"/>
      <c r="AG9" s="548"/>
      <c r="AH9" s="543"/>
      <c r="AI9" s="548"/>
      <c r="AJ9" s="543"/>
      <c r="AK9" s="548"/>
      <c r="AL9" s="543"/>
      <c r="AM9" s="548"/>
      <c r="AN9" s="543"/>
      <c r="AO9" s="548"/>
      <c r="AP9" s="543"/>
      <c r="AQ9" s="544"/>
    </row>
    <row r="10" spans="1:46" s="129" customFormat="1" ht="23.25" customHeight="1" x14ac:dyDescent="0.3">
      <c r="A10" s="523" t="s">
        <v>88</v>
      </c>
      <c r="B10" s="130"/>
      <c r="C10" s="177">
        <f>MROUND(ROUNDDOWN(B11*0.8,-1),50)</f>
        <v>1550</v>
      </c>
      <c r="D10" s="178"/>
      <c r="E10" s="181">
        <f>C10-$S$2</f>
        <v>350</v>
      </c>
      <c r="F10" s="276"/>
      <c r="G10" s="277">
        <f>MROUND(ROUNDDOWN(F11*0.8,-1),50)</f>
        <v>1200</v>
      </c>
      <c r="H10" s="288"/>
      <c r="I10" s="277">
        <f>MROUND(ROUNDDOWN(H11*0.8,-1),50)</f>
        <v>1200</v>
      </c>
      <c r="J10" s="525" t="s">
        <v>35</v>
      </c>
      <c r="K10" s="526"/>
      <c r="L10" s="529">
        <v>1.1000000000000001</v>
      </c>
      <c r="M10" s="529"/>
      <c r="N10" s="549">
        <f>L10+N12</f>
        <v>2.4000000000000004</v>
      </c>
      <c r="O10" s="550"/>
      <c r="P10" s="551">
        <f>N10+P14</f>
        <v>3.8000000000000003</v>
      </c>
      <c r="Q10" s="549"/>
      <c r="R10" s="549">
        <f>P10+R16</f>
        <v>4.7</v>
      </c>
      <c r="S10" s="549"/>
      <c r="T10" s="549">
        <f>R10+T18</f>
        <v>5.1000000000000005</v>
      </c>
      <c r="U10" s="549"/>
      <c r="V10" s="552">
        <f>T10+V20</f>
        <v>5.8000000000000007</v>
      </c>
      <c r="W10" s="553"/>
      <c r="X10" s="556">
        <f>V10+X22</f>
        <v>5.8000000000000007</v>
      </c>
      <c r="Y10" s="557"/>
      <c r="Z10" s="566">
        <f>X10+Z24</f>
        <v>5.8000000000000007</v>
      </c>
      <c r="AA10" s="557"/>
      <c r="AB10" s="566">
        <f>Z10+AB26</f>
        <v>5.8000000000000007</v>
      </c>
      <c r="AC10" s="557"/>
      <c r="AD10" s="566">
        <f>AB10+AD28</f>
        <v>5.8000000000000007</v>
      </c>
      <c r="AE10" s="557"/>
      <c r="AF10" s="566">
        <f>AD10+AF30</f>
        <v>5.8000000000000007</v>
      </c>
      <c r="AG10" s="557"/>
      <c r="AH10" s="566">
        <f>AF10+AH32</f>
        <v>5.8000000000000007</v>
      </c>
      <c r="AI10" s="557"/>
      <c r="AJ10" s="566">
        <f>AH10+AJ34</f>
        <v>5.8000000000000007</v>
      </c>
      <c r="AK10" s="557"/>
      <c r="AL10" s="566">
        <f>AJ10+AL36</f>
        <v>5.8000000000000007</v>
      </c>
      <c r="AM10" s="557"/>
      <c r="AN10" s="566">
        <f>AL10+AN38</f>
        <v>5.8000000000000007</v>
      </c>
      <c r="AO10" s="557"/>
      <c r="AP10" s="566">
        <f>AN10+AP40</f>
        <v>5.8000000000000007</v>
      </c>
      <c r="AQ10" s="568"/>
    </row>
    <row r="11" spans="1:46" s="129" customFormat="1" ht="23.25" customHeight="1" x14ac:dyDescent="0.3">
      <c r="A11" s="524"/>
      <c r="B11" s="182">
        <f>$P$2+MROUND(ROUNDDOWN(J5*$I$2,-1),50)</f>
        <v>1950</v>
      </c>
      <c r="C11" s="179"/>
      <c r="D11" s="134">
        <f>B11-$P$2</f>
        <v>450</v>
      </c>
      <c r="E11" s="180"/>
      <c r="F11" s="278">
        <f>IF((J6)&lt;=$X$2,$P$2,$P$2+MROUND(ROUNDDOWN((J6-$X$2)*$I$2,-1),50))</f>
        <v>1500</v>
      </c>
      <c r="G11" s="279"/>
      <c r="H11" s="289">
        <f>IF((J8)&lt;=8,P2,P2+ROUND(INT(((J8-8)*I2)),-1))</f>
        <v>1500</v>
      </c>
      <c r="I11" s="290"/>
      <c r="J11" s="527"/>
      <c r="K11" s="528"/>
      <c r="L11" s="529"/>
      <c r="M11" s="529"/>
      <c r="N11" s="549"/>
      <c r="O11" s="550"/>
      <c r="P11" s="551"/>
      <c r="Q11" s="549"/>
      <c r="R11" s="549"/>
      <c r="S11" s="549"/>
      <c r="T11" s="549"/>
      <c r="U11" s="549"/>
      <c r="V11" s="554"/>
      <c r="W11" s="555"/>
      <c r="X11" s="558"/>
      <c r="Y11" s="559"/>
      <c r="Z11" s="567"/>
      <c r="AA11" s="559"/>
      <c r="AB11" s="567"/>
      <c r="AC11" s="559"/>
      <c r="AD11" s="567"/>
      <c r="AE11" s="559"/>
      <c r="AF11" s="567"/>
      <c r="AG11" s="559"/>
      <c r="AH11" s="567"/>
      <c r="AI11" s="559"/>
      <c r="AJ11" s="567"/>
      <c r="AK11" s="559"/>
      <c r="AL11" s="567"/>
      <c r="AM11" s="559"/>
      <c r="AN11" s="567"/>
      <c r="AO11" s="559"/>
      <c r="AP11" s="567"/>
      <c r="AQ11" s="569"/>
    </row>
    <row r="12" spans="1:46" s="129" customFormat="1" ht="23.25" customHeight="1" x14ac:dyDescent="0.3">
      <c r="A12" s="564" t="s">
        <v>44</v>
      </c>
      <c r="B12" s="130"/>
      <c r="C12" s="177">
        <f>MROUND(ROUNDDOWN(B13*0.8,-1),50)</f>
        <v>1700</v>
      </c>
      <c r="D12" s="178"/>
      <c r="E12" s="181">
        <f>C12-$S$2</f>
        <v>500</v>
      </c>
      <c r="F12" s="276"/>
      <c r="G12" s="277">
        <f>MROUND(ROUNDDOWN(F13*0.8,-1),50)</f>
        <v>1200</v>
      </c>
      <c r="H12" s="288"/>
      <c r="I12" s="277">
        <f>MROUND(ROUNDDOWN(H13*0.8,-1),50)</f>
        <v>1200</v>
      </c>
      <c r="J12" s="284"/>
      <c r="K12" s="277">
        <f>MROUND(ROUNDDOWN(J13*0.8,-1),50)</f>
        <v>1200</v>
      </c>
      <c r="L12" s="565" t="s">
        <v>44</v>
      </c>
      <c r="M12" s="526"/>
      <c r="N12" s="529">
        <v>1.3</v>
      </c>
      <c r="O12" s="570"/>
      <c r="P12" s="532">
        <f>N12+P14</f>
        <v>2.7</v>
      </c>
      <c r="Q12" s="530"/>
      <c r="R12" s="530">
        <f>P12+R16</f>
        <v>3.6</v>
      </c>
      <c r="S12" s="530"/>
      <c r="T12" s="530">
        <f>R12+T18</f>
        <v>4</v>
      </c>
      <c r="U12" s="530"/>
      <c r="V12" s="560">
        <f>T12+V20</f>
        <v>4.7</v>
      </c>
      <c r="W12" s="561"/>
      <c r="X12" s="545">
        <f>V12+X22</f>
        <v>4.7</v>
      </c>
      <c r="Y12" s="547"/>
      <c r="Z12" s="541">
        <f>X12+Z24</f>
        <v>4.7</v>
      </c>
      <c r="AA12" s="547"/>
      <c r="AB12" s="541">
        <f>Z12+AB26</f>
        <v>4.7</v>
      </c>
      <c r="AC12" s="547"/>
      <c r="AD12" s="541">
        <f>AB12+AD28</f>
        <v>4.7</v>
      </c>
      <c r="AE12" s="547"/>
      <c r="AF12" s="541">
        <f>AD12+AF30</f>
        <v>4.7</v>
      </c>
      <c r="AG12" s="547"/>
      <c r="AH12" s="541">
        <f>AF12+AH32</f>
        <v>4.7</v>
      </c>
      <c r="AI12" s="547"/>
      <c r="AJ12" s="541">
        <f>AH12+AJ34</f>
        <v>4.7</v>
      </c>
      <c r="AK12" s="547"/>
      <c r="AL12" s="541">
        <f>AJ12+AL36</f>
        <v>4.7</v>
      </c>
      <c r="AM12" s="547"/>
      <c r="AN12" s="541">
        <f>AL12+AN38</f>
        <v>4.7</v>
      </c>
      <c r="AO12" s="547"/>
      <c r="AP12" s="541">
        <f>AN12+AP40</f>
        <v>4.7</v>
      </c>
      <c r="AQ12" s="542"/>
    </row>
    <row r="13" spans="1:46" s="129" customFormat="1" ht="23.25" customHeight="1" x14ac:dyDescent="0.3">
      <c r="A13" s="524"/>
      <c r="B13" s="182">
        <f>$P$2+MROUND(ROUNDDOWN(L5*$I$2,-1),50)</f>
        <v>2100</v>
      </c>
      <c r="C13" s="179"/>
      <c r="D13" s="134">
        <f>B13-$P$2</f>
        <v>600</v>
      </c>
      <c r="E13" s="180"/>
      <c r="F13" s="278">
        <f>IF((L6)&lt;=$X$2,$P$2,$P$2+MROUND(ROUNDDOWN((L6-$X$2)*$I$2,-1),50))</f>
        <v>1500</v>
      </c>
      <c r="G13" s="279"/>
      <c r="H13" s="291">
        <f>IF((L8)&lt;=8,P2,P2+ROUND(INT(((L8-8)*I2)),-1))</f>
        <v>1500</v>
      </c>
      <c r="I13" s="292"/>
      <c r="J13" s="297">
        <f>IF((L10)&lt;=8,P2,P2+ROUND(INT(((L10-8)*I2)),-1))</f>
        <v>1500</v>
      </c>
      <c r="K13" s="298"/>
      <c r="L13" s="527"/>
      <c r="M13" s="528"/>
      <c r="N13" s="529"/>
      <c r="O13" s="570"/>
      <c r="P13" s="532"/>
      <c r="Q13" s="530"/>
      <c r="R13" s="530"/>
      <c r="S13" s="530"/>
      <c r="T13" s="530"/>
      <c r="U13" s="530"/>
      <c r="V13" s="562"/>
      <c r="W13" s="563"/>
      <c r="X13" s="546"/>
      <c r="Y13" s="548"/>
      <c r="Z13" s="543"/>
      <c r="AA13" s="548"/>
      <c r="AB13" s="543"/>
      <c r="AC13" s="548"/>
      <c r="AD13" s="543"/>
      <c r="AE13" s="548"/>
      <c r="AF13" s="543"/>
      <c r="AG13" s="548"/>
      <c r="AH13" s="543"/>
      <c r="AI13" s="548"/>
      <c r="AJ13" s="543"/>
      <c r="AK13" s="548"/>
      <c r="AL13" s="543"/>
      <c r="AM13" s="548"/>
      <c r="AN13" s="543"/>
      <c r="AO13" s="548"/>
      <c r="AP13" s="543"/>
      <c r="AQ13" s="544"/>
    </row>
    <row r="14" spans="1:46" s="129" customFormat="1" ht="23.25" customHeight="1" x14ac:dyDescent="0.3">
      <c r="A14" s="523" t="s">
        <v>89</v>
      </c>
      <c r="B14" s="130"/>
      <c r="C14" s="177">
        <f>MROUND(ROUNDDOWN(B15*0.8,-1),50)</f>
        <v>1800</v>
      </c>
      <c r="D14" s="178"/>
      <c r="E14" s="181">
        <f>C14-$S$2</f>
        <v>600</v>
      </c>
      <c r="F14" s="276"/>
      <c r="G14" s="277">
        <f>MROUND(ROUNDDOWN(F15*0.8,-1),50)</f>
        <v>1200</v>
      </c>
      <c r="H14" s="284"/>
      <c r="I14" s="277">
        <f>MROUND(ROUNDDOWN(H15*0.8,-1),50)</f>
        <v>1200</v>
      </c>
      <c r="J14" s="284"/>
      <c r="K14" s="277">
        <f>MROUND(ROUNDDOWN(J15*0.8,-1),50)</f>
        <v>1200</v>
      </c>
      <c r="L14" s="284"/>
      <c r="M14" s="277">
        <f>MROUND(ROUNDDOWN(L15*0.8,-1),50)</f>
        <v>1200</v>
      </c>
      <c r="N14" s="525" t="s">
        <v>203</v>
      </c>
      <c r="O14" s="586"/>
      <c r="P14" s="571">
        <v>1.4</v>
      </c>
      <c r="Q14" s="529"/>
      <c r="R14" s="549">
        <f>P14+R16</f>
        <v>2.2999999999999998</v>
      </c>
      <c r="S14" s="549"/>
      <c r="T14" s="549">
        <f>R14+T18</f>
        <v>2.6999999999999997</v>
      </c>
      <c r="U14" s="549"/>
      <c r="V14" s="552">
        <f>T14+V20</f>
        <v>3.3999999999999995</v>
      </c>
      <c r="W14" s="553"/>
      <c r="X14" s="556">
        <f>V14+X22</f>
        <v>3.3999999999999995</v>
      </c>
      <c r="Y14" s="557"/>
      <c r="Z14" s="566">
        <f>X14+Z24</f>
        <v>3.3999999999999995</v>
      </c>
      <c r="AA14" s="557"/>
      <c r="AB14" s="566">
        <f>Z14+AB26</f>
        <v>3.3999999999999995</v>
      </c>
      <c r="AC14" s="557"/>
      <c r="AD14" s="566">
        <f>AB14+AD28</f>
        <v>3.3999999999999995</v>
      </c>
      <c r="AE14" s="557"/>
      <c r="AF14" s="566">
        <f>AD14+AF30</f>
        <v>3.3999999999999995</v>
      </c>
      <c r="AG14" s="557"/>
      <c r="AH14" s="566">
        <f>AF14+AH32</f>
        <v>3.3999999999999995</v>
      </c>
      <c r="AI14" s="557"/>
      <c r="AJ14" s="566">
        <f>AH14+AJ34</f>
        <v>3.3999999999999995</v>
      </c>
      <c r="AK14" s="557"/>
      <c r="AL14" s="566">
        <f>AJ14+AL36</f>
        <v>3.3999999999999995</v>
      </c>
      <c r="AM14" s="557"/>
      <c r="AN14" s="566">
        <f>AL14+AN38</f>
        <v>3.3999999999999995</v>
      </c>
      <c r="AO14" s="557"/>
      <c r="AP14" s="566">
        <f>AN14+AP40</f>
        <v>3.3999999999999995</v>
      </c>
      <c r="AQ14" s="568"/>
    </row>
    <row r="15" spans="1:46" s="129" customFormat="1" ht="23.25" customHeight="1" thickBot="1" x14ac:dyDescent="0.35">
      <c r="A15" s="585"/>
      <c r="B15" s="182">
        <f>$P$2+MROUND(ROUNDDOWN(N5*$I$2,-1),50)</f>
        <v>2250</v>
      </c>
      <c r="C15" s="210"/>
      <c r="D15" s="211">
        <f>B15-$P$2</f>
        <v>750</v>
      </c>
      <c r="E15" s="212"/>
      <c r="F15" s="280">
        <f>IF((N6)&lt;=$X$2,$P$2,$P$2+MROUND(ROUNDDOWN((N6-$X$2)*$I$2,-1),50))</f>
        <v>1500</v>
      </c>
      <c r="G15" s="281"/>
      <c r="H15" s="293">
        <f>IF((N8)&lt;=8,P2,P2+ROUND(INT(((N8-8)*I2)),-1))</f>
        <v>1500</v>
      </c>
      <c r="I15" s="294"/>
      <c r="J15" s="297">
        <f>IF((N10)&lt;=8,P2,P2+ROUND(INT(((N10-8)*I2)),-1))</f>
        <v>1500</v>
      </c>
      <c r="K15" s="298"/>
      <c r="L15" s="293">
        <f>IF((N12)&lt;=8,P2,P2+ROUND(INT(((N12-8)*I2)),-1))</f>
        <v>1500</v>
      </c>
      <c r="M15" s="303"/>
      <c r="N15" s="527"/>
      <c r="O15" s="587"/>
      <c r="P15" s="572"/>
      <c r="Q15" s="573"/>
      <c r="R15" s="574"/>
      <c r="S15" s="574"/>
      <c r="T15" s="574"/>
      <c r="U15" s="574"/>
      <c r="V15" s="575"/>
      <c r="W15" s="576"/>
      <c r="X15" s="558"/>
      <c r="Y15" s="559"/>
      <c r="Z15" s="567"/>
      <c r="AA15" s="559"/>
      <c r="AB15" s="567"/>
      <c r="AC15" s="559"/>
      <c r="AD15" s="567"/>
      <c r="AE15" s="559"/>
      <c r="AF15" s="567"/>
      <c r="AG15" s="559"/>
      <c r="AH15" s="567"/>
      <c r="AI15" s="559"/>
      <c r="AJ15" s="567"/>
      <c r="AK15" s="559"/>
      <c r="AL15" s="567"/>
      <c r="AM15" s="559"/>
      <c r="AN15" s="567"/>
      <c r="AO15" s="559"/>
      <c r="AP15" s="567"/>
      <c r="AQ15" s="569"/>
    </row>
    <row r="16" spans="1:46" s="129" customFormat="1" ht="23.25" customHeight="1" x14ac:dyDescent="0.3">
      <c r="A16" s="577" t="s">
        <v>266</v>
      </c>
      <c r="B16" s="213"/>
      <c r="C16" s="214">
        <f>MROUND(ROUNDDOWN(B17*0.8,-1),50)</f>
        <v>1950</v>
      </c>
      <c r="D16" s="215"/>
      <c r="E16" s="313">
        <f>C16-$S$2</f>
        <v>750</v>
      </c>
      <c r="F16" s="282"/>
      <c r="G16" s="283">
        <f>MROUND(ROUNDDOWN(F17*0.8,-1),50)</f>
        <v>1200</v>
      </c>
      <c r="H16" s="295"/>
      <c r="I16" s="277">
        <f>MROUND(ROUNDDOWN(H17*0.8,-1),50)</f>
        <v>1200</v>
      </c>
      <c r="J16" s="295"/>
      <c r="K16" s="277">
        <f>MROUND(ROUNDDOWN(J17*0.8,-1),50)</f>
        <v>1200</v>
      </c>
      <c r="L16" s="295"/>
      <c r="M16" s="277">
        <f>MROUND(ROUNDDOWN(L17*0.8,-1),50)</f>
        <v>1200</v>
      </c>
      <c r="N16" s="295"/>
      <c r="O16" s="277">
        <f>MROUND(ROUNDDOWN(N17*0.8,-1),50)</f>
        <v>1200</v>
      </c>
      <c r="P16" s="578" t="s">
        <v>204</v>
      </c>
      <c r="Q16" s="579"/>
      <c r="R16" s="581">
        <v>0.9</v>
      </c>
      <c r="S16" s="581"/>
      <c r="T16" s="582">
        <f>R16+T18</f>
        <v>1.3</v>
      </c>
      <c r="U16" s="582"/>
      <c r="V16" s="583">
        <f>T16+V20</f>
        <v>2</v>
      </c>
      <c r="W16" s="584"/>
      <c r="X16" s="545">
        <f>V16+X22</f>
        <v>2</v>
      </c>
      <c r="Y16" s="547"/>
      <c r="Z16" s="541">
        <f>X16+Z24</f>
        <v>2</v>
      </c>
      <c r="AA16" s="547"/>
      <c r="AB16" s="541">
        <f>Z16+AB26</f>
        <v>2</v>
      </c>
      <c r="AC16" s="547"/>
      <c r="AD16" s="541">
        <f>AB16+AD28</f>
        <v>2</v>
      </c>
      <c r="AE16" s="547"/>
      <c r="AF16" s="541">
        <f>AD16+AF30</f>
        <v>2</v>
      </c>
      <c r="AG16" s="547"/>
      <c r="AH16" s="541">
        <f>AF16+AH32</f>
        <v>2</v>
      </c>
      <c r="AI16" s="547"/>
      <c r="AJ16" s="541">
        <f>AH16+AJ34</f>
        <v>2</v>
      </c>
      <c r="AK16" s="547"/>
      <c r="AL16" s="541">
        <f>AJ16+AL36</f>
        <v>2</v>
      </c>
      <c r="AM16" s="547"/>
      <c r="AN16" s="541">
        <f>AL16+AN38</f>
        <v>2</v>
      </c>
      <c r="AO16" s="547"/>
      <c r="AP16" s="541">
        <f>AN16+AP40</f>
        <v>2</v>
      </c>
      <c r="AQ16" s="542"/>
    </row>
    <row r="17" spans="1:43" s="129" customFormat="1" ht="23.25" customHeight="1" x14ac:dyDescent="0.3">
      <c r="A17" s="524"/>
      <c r="B17" s="182">
        <f>$P$2+MROUND(ROUNDDOWN(P5*$I$2,-1),50)</f>
        <v>2450</v>
      </c>
      <c r="C17" s="179"/>
      <c r="D17" s="134">
        <f>B17-$P$2</f>
        <v>950</v>
      </c>
      <c r="E17" s="180"/>
      <c r="F17" s="278">
        <f>IF((P6)&lt;=$X$2,$P$2,$P$2+MROUND(ROUNDDOWN((P6-$X$2)*$I$2,-1),50))</f>
        <v>1500</v>
      </c>
      <c r="G17" s="279"/>
      <c r="H17" s="291">
        <f>IF((P8)&lt;=8,P2,P2+ROUND(INT(((P8-8)*I2)),-1))</f>
        <v>1500</v>
      </c>
      <c r="I17" s="296"/>
      <c r="J17" s="299">
        <f>IF((P10)&lt;=8,P2,P2+ROUND(INT(((P10-8)*I2)),-1))</f>
        <v>1500</v>
      </c>
      <c r="K17" s="300"/>
      <c r="L17" s="291">
        <f>IF((P12)&lt;=8,P2,P2+ROUND(INT(((P12-8)*I2)),-1))</f>
        <v>1500</v>
      </c>
      <c r="M17" s="292"/>
      <c r="N17" s="299">
        <f>IF((P14)&lt;=8,P2,P2+ROUND(INT(((P14-8)*I2)),-1))</f>
        <v>1500</v>
      </c>
      <c r="O17" s="306"/>
      <c r="P17" s="580"/>
      <c r="Q17" s="528"/>
      <c r="R17" s="529"/>
      <c r="S17" s="529"/>
      <c r="T17" s="530"/>
      <c r="U17" s="530"/>
      <c r="V17" s="562"/>
      <c r="W17" s="563"/>
      <c r="X17" s="546"/>
      <c r="Y17" s="548"/>
      <c r="Z17" s="543"/>
      <c r="AA17" s="548"/>
      <c r="AB17" s="543"/>
      <c r="AC17" s="548"/>
      <c r="AD17" s="543"/>
      <c r="AE17" s="548"/>
      <c r="AF17" s="543"/>
      <c r="AG17" s="548"/>
      <c r="AH17" s="543"/>
      <c r="AI17" s="548"/>
      <c r="AJ17" s="543"/>
      <c r="AK17" s="548"/>
      <c r="AL17" s="543"/>
      <c r="AM17" s="548"/>
      <c r="AN17" s="543"/>
      <c r="AO17" s="548"/>
      <c r="AP17" s="543"/>
      <c r="AQ17" s="544"/>
    </row>
    <row r="18" spans="1:43" s="129" customFormat="1" ht="23.25" customHeight="1" x14ac:dyDescent="0.3">
      <c r="A18" s="523" t="s">
        <v>205</v>
      </c>
      <c r="B18" s="130"/>
      <c r="C18" s="177">
        <f>MROUND(ROUNDDOWN(B19*0.8,-1),50)</f>
        <v>2100</v>
      </c>
      <c r="D18" s="178"/>
      <c r="E18" s="181">
        <f>C18-$S$2</f>
        <v>900</v>
      </c>
      <c r="F18" s="276"/>
      <c r="G18" s="277">
        <f>MROUND(ROUNDDOWN(F19*0.8,-1),50)</f>
        <v>1200</v>
      </c>
      <c r="H18" s="284"/>
      <c r="I18" s="277">
        <f>MROUND(ROUNDDOWN(H19*0.8,-1),50)</f>
        <v>1200</v>
      </c>
      <c r="J18" s="284"/>
      <c r="K18" s="277">
        <f>MROUND(ROUNDDOWN(J19*0.8,-1),50)</f>
        <v>1200</v>
      </c>
      <c r="L18" s="284"/>
      <c r="M18" s="277">
        <f>MROUND(ROUNDDOWN(L19*0.8,-1),50)</f>
        <v>1200</v>
      </c>
      <c r="N18" s="284"/>
      <c r="O18" s="277">
        <f>MROUND(ROUNDDOWN(N19*0.8,-1),50)</f>
        <v>1200</v>
      </c>
      <c r="P18" s="308"/>
      <c r="Q18" s="277">
        <f>MROUND(ROUNDDOWN(P19*0.8,-1),50)</f>
        <v>1200</v>
      </c>
      <c r="R18" s="565" t="s">
        <v>206</v>
      </c>
      <c r="S18" s="526"/>
      <c r="T18" s="529">
        <v>0.4</v>
      </c>
      <c r="U18" s="529"/>
      <c r="V18" s="552">
        <f>T18+V20</f>
        <v>1.1000000000000001</v>
      </c>
      <c r="W18" s="553"/>
      <c r="X18" s="556">
        <f>V18+X22</f>
        <v>1.1000000000000001</v>
      </c>
      <c r="Y18" s="557"/>
      <c r="Z18" s="566">
        <f>X18+Z24</f>
        <v>1.1000000000000001</v>
      </c>
      <c r="AA18" s="557"/>
      <c r="AB18" s="566">
        <f>Z18+AB26</f>
        <v>1.1000000000000001</v>
      </c>
      <c r="AC18" s="557"/>
      <c r="AD18" s="566">
        <f>AB18+AD28</f>
        <v>1.1000000000000001</v>
      </c>
      <c r="AE18" s="557"/>
      <c r="AF18" s="566">
        <f>AD18+AF30</f>
        <v>1.1000000000000001</v>
      </c>
      <c r="AG18" s="557"/>
      <c r="AH18" s="566">
        <f>AF18+AH32</f>
        <v>1.1000000000000001</v>
      </c>
      <c r="AI18" s="557"/>
      <c r="AJ18" s="566">
        <f>AH18+AJ34</f>
        <v>1.1000000000000001</v>
      </c>
      <c r="AK18" s="557"/>
      <c r="AL18" s="566">
        <f>AJ18+AL36</f>
        <v>1.1000000000000001</v>
      </c>
      <c r="AM18" s="557"/>
      <c r="AN18" s="566">
        <f>AL18+AN38</f>
        <v>1.1000000000000001</v>
      </c>
      <c r="AO18" s="557"/>
      <c r="AP18" s="566">
        <f>AN18+AP40</f>
        <v>1.1000000000000001</v>
      </c>
      <c r="AQ18" s="568"/>
    </row>
    <row r="19" spans="1:43" s="129" customFormat="1" ht="23.25" customHeight="1" x14ac:dyDescent="0.3">
      <c r="A19" s="524"/>
      <c r="B19" s="133">
        <f>$P$2+MROUND(ROUNDDOWN(R5*$I$2,-1),50)</f>
        <v>2600</v>
      </c>
      <c r="C19" s="179"/>
      <c r="D19" s="134">
        <f>B19-$P$2</f>
        <v>1100</v>
      </c>
      <c r="E19" s="180"/>
      <c r="F19" s="278">
        <f>IF((R6)&lt;=$X$2,$P$2,$P$2+MROUND(ROUNDDOWN((R6-$X$2)*$I$2,-1),50))</f>
        <v>1500</v>
      </c>
      <c r="G19" s="279"/>
      <c r="H19" s="291">
        <f>IF((R8)&lt;=8,P2,P2+ROUND(INT(((R8-8)*I2)),-1))</f>
        <v>1500</v>
      </c>
      <c r="I19" s="296"/>
      <c r="J19" s="299">
        <f>IF((R10)&lt;=8,P2,P2+ROUND(INT(((R10-8)*I2)),-1))</f>
        <v>1500</v>
      </c>
      <c r="K19" s="300"/>
      <c r="L19" s="291">
        <f>IF((R12)&lt;=8,P2,P2+ROUND(INT(((R12-8)*I2)),-1))</f>
        <v>1500</v>
      </c>
      <c r="M19" s="292"/>
      <c r="N19" s="299">
        <f>IF((R14)&lt;=8,P2,P2+ROUND(INT(((R14-8)*I2)),-1))</f>
        <v>1500</v>
      </c>
      <c r="O19" s="306"/>
      <c r="P19" s="309">
        <f>IF((R16)&lt;=8,P2,P2+ROUND(INT(((R16-8)*I2)),-1))</f>
        <v>1500</v>
      </c>
      <c r="Q19" s="300"/>
      <c r="R19" s="527"/>
      <c r="S19" s="528"/>
      <c r="T19" s="529"/>
      <c r="U19" s="529"/>
      <c r="V19" s="554"/>
      <c r="W19" s="555"/>
      <c r="X19" s="558"/>
      <c r="Y19" s="559"/>
      <c r="Z19" s="567"/>
      <c r="AA19" s="559"/>
      <c r="AB19" s="567"/>
      <c r="AC19" s="559"/>
      <c r="AD19" s="567"/>
      <c r="AE19" s="559"/>
      <c r="AF19" s="567"/>
      <c r="AG19" s="559"/>
      <c r="AH19" s="567"/>
      <c r="AI19" s="559"/>
      <c r="AJ19" s="567"/>
      <c r="AK19" s="559"/>
      <c r="AL19" s="567"/>
      <c r="AM19" s="559"/>
      <c r="AN19" s="567"/>
      <c r="AO19" s="559"/>
      <c r="AP19" s="567"/>
      <c r="AQ19" s="569"/>
    </row>
    <row r="20" spans="1:43" s="129" customFormat="1" ht="23.25" customHeight="1" x14ac:dyDescent="0.3">
      <c r="A20" s="523" t="s">
        <v>207</v>
      </c>
      <c r="B20" s="130"/>
      <c r="C20" s="177">
        <f>MROUND(ROUNDDOWN(B21*0.8,-1),50)</f>
        <v>2100</v>
      </c>
      <c r="D20" s="178"/>
      <c r="E20" s="181">
        <f>C20-$S$2</f>
        <v>900</v>
      </c>
      <c r="F20" s="284"/>
      <c r="G20" s="285">
        <f>MROUND(ROUNDDOWN(F21*0.8,-1),50)</f>
        <v>1200</v>
      </c>
      <c r="H20" s="284"/>
      <c r="I20" s="277">
        <f>MROUND(ROUNDDOWN(H21*0.8,-1),50)</f>
        <v>1200</v>
      </c>
      <c r="J20" s="284"/>
      <c r="K20" s="277">
        <f>MROUND(ROUNDDOWN(J21*0.8,-1),50)</f>
        <v>1200</v>
      </c>
      <c r="L20" s="284"/>
      <c r="M20" s="277">
        <f>MROUND(ROUNDDOWN(L21*0.8,-1),50)</f>
        <v>1200</v>
      </c>
      <c r="N20" s="284"/>
      <c r="O20" s="277">
        <f>MROUND(ROUNDDOWN(N21*0.8,-1),50)</f>
        <v>1200</v>
      </c>
      <c r="P20" s="308"/>
      <c r="Q20" s="277">
        <f>MROUND(ROUNDDOWN(P21*0.8,-1),50)</f>
        <v>1200</v>
      </c>
      <c r="R20" s="288"/>
      <c r="S20" s="277">
        <f>MROUND(ROUNDDOWN(R21*0.8,-1),50)</f>
        <v>1200</v>
      </c>
      <c r="T20" s="565" t="s">
        <v>207</v>
      </c>
      <c r="U20" s="526"/>
      <c r="V20" s="588">
        <v>0.7</v>
      </c>
      <c r="W20" s="589"/>
      <c r="X20" s="545">
        <f>V20+X22</f>
        <v>0.7</v>
      </c>
      <c r="Y20" s="547"/>
      <c r="Z20" s="541">
        <f>X20+Z24</f>
        <v>0.7</v>
      </c>
      <c r="AA20" s="547"/>
      <c r="AB20" s="541">
        <f>Z20+AB26</f>
        <v>0.7</v>
      </c>
      <c r="AC20" s="547"/>
      <c r="AD20" s="541">
        <f>AB20+AD28</f>
        <v>0.7</v>
      </c>
      <c r="AE20" s="547"/>
      <c r="AF20" s="541">
        <f>AD20+AF30</f>
        <v>0.7</v>
      </c>
      <c r="AG20" s="547"/>
      <c r="AH20" s="541">
        <f>AF20+AH32</f>
        <v>0.7</v>
      </c>
      <c r="AI20" s="547"/>
      <c r="AJ20" s="541">
        <f>AH20+AJ34</f>
        <v>0.7</v>
      </c>
      <c r="AK20" s="547"/>
      <c r="AL20" s="541">
        <f>AJ20+AL36</f>
        <v>0.7</v>
      </c>
      <c r="AM20" s="547"/>
      <c r="AN20" s="541">
        <f>AL20+AN38</f>
        <v>0.7</v>
      </c>
      <c r="AO20" s="547"/>
      <c r="AP20" s="541">
        <f>AN20+AP40</f>
        <v>0.7</v>
      </c>
      <c r="AQ20" s="542"/>
    </row>
    <row r="21" spans="1:43" s="129" customFormat="1" ht="23.25" customHeight="1" x14ac:dyDescent="0.3">
      <c r="A21" s="524"/>
      <c r="B21" s="133">
        <f>$P$2+MROUND(ROUNDDOWN(T5*$I$2,-1),50)</f>
        <v>2650</v>
      </c>
      <c r="C21" s="179"/>
      <c r="D21" s="223">
        <f>B21-$P$2</f>
        <v>1150</v>
      </c>
      <c r="E21" s="180"/>
      <c r="F21" s="286">
        <f>IF((T6)&lt;=$X$2,$P$2,$P$2+MROUND(ROUNDDOWN((T6-$X$2)*$I$2,-1),50))</f>
        <v>1500</v>
      </c>
      <c r="G21" s="287"/>
      <c r="H21" s="291">
        <f>IF((T8)&lt;=8,P2,P2+ROUND(INT(((T8-8)*I2)),-1))</f>
        <v>1500</v>
      </c>
      <c r="I21" s="296"/>
      <c r="J21" s="299">
        <f>IF((T10)&lt;=8,P2,P2+ROUND(INT(((T10-8)*I2)),-1))</f>
        <v>1500</v>
      </c>
      <c r="K21" s="300"/>
      <c r="L21" s="291">
        <f>IF((T12)&lt;=8,P2,P2+ROUND(INT(((T12-8)*I2)),-1))</f>
        <v>1500</v>
      </c>
      <c r="M21" s="296"/>
      <c r="N21" s="299">
        <f>IF((T14)&lt;=8,P2,P2+ROUND(INT(((T14-8)*I2)),-1))</f>
        <v>1500</v>
      </c>
      <c r="O21" s="306"/>
      <c r="P21" s="309">
        <f>IF((T16)&lt;=8,P2,P2+ROUND(INT(((T16-8)*I2)),-1))</f>
        <v>1500</v>
      </c>
      <c r="Q21" s="300"/>
      <c r="R21" s="311">
        <f>IF((T18)&lt;=8,P2,P2+ROUND(INT(((T18-8)*I2)),-1))</f>
        <v>1500</v>
      </c>
      <c r="S21" s="312"/>
      <c r="T21" s="527"/>
      <c r="U21" s="528"/>
      <c r="V21" s="590"/>
      <c r="W21" s="591"/>
      <c r="X21" s="546"/>
      <c r="Y21" s="548"/>
      <c r="Z21" s="543"/>
      <c r="AA21" s="548"/>
      <c r="AB21" s="543"/>
      <c r="AC21" s="548"/>
      <c r="AD21" s="543"/>
      <c r="AE21" s="548"/>
      <c r="AF21" s="543"/>
      <c r="AG21" s="548"/>
      <c r="AH21" s="543"/>
      <c r="AI21" s="548"/>
      <c r="AJ21" s="543"/>
      <c r="AK21" s="548"/>
      <c r="AL21" s="543"/>
      <c r="AM21" s="548"/>
      <c r="AN21" s="543"/>
      <c r="AO21" s="548"/>
      <c r="AP21" s="543"/>
      <c r="AQ21" s="544"/>
    </row>
    <row r="22" spans="1:43" s="12" customFormat="1" ht="23.25" customHeight="1" x14ac:dyDescent="0.3">
      <c r="A22" s="592" t="s">
        <v>208</v>
      </c>
      <c r="B22" s="130"/>
      <c r="C22" s="177">
        <f>MROUND(ROUNDDOWN(B23*0.8,-1),50)</f>
        <v>2150</v>
      </c>
      <c r="D22" s="178"/>
      <c r="E22" s="181">
        <f>C22-$S$2</f>
        <v>950</v>
      </c>
      <c r="F22" s="135"/>
      <c r="G22" s="131">
        <f>MROUND(ROUNDDOWN(F23*0.8,-1),50)</f>
        <v>1250</v>
      </c>
      <c r="H22" s="138"/>
      <c r="I22" s="277">
        <f>MROUND(ROUNDDOWN(H23*0.8,-1),50)</f>
        <v>1200</v>
      </c>
      <c r="J22" s="284"/>
      <c r="K22" s="277">
        <f>MROUND(ROUNDDOWN(J23*0.8,-1),50)</f>
        <v>1200</v>
      </c>
      <c r="L22" s="284"/>
      <c r="M22" s="277">
        <f>MROUND(ROUNDDOWN(L23*0.8,-1),50)</f>
        <v>1200</v>
      </c>
      <c r="N22" s="284"/>
      <c r="O22" s="277">
        <f>MROUND(ROUNDDOWN(N23*0.8,-1),50)</f>
        <v>1200</v>
      </c>
      <c r="P22" s="308"/>
      <c r="Q22" s="277">
        <f>MROUND(ROUNDDOWN(P23*0.8,-1),50)</f>
        <v>1200</v>
      </c>
      <c r="R22" s="284"/>
      <c r="S22" s="277">
        <f>MROUND(ROUNDDOWN(R23*0.8,-1),50)</f>
        <v>1200</v>
      </c>
      <c r="T22" s="284"/>
      <c r="U22" s="277">
        <f>MROUND(ROUNDDOWN(T23*0.8,-1),50)</f>
        <v>1200</v>
      </c>
      <c r="V22" s="594" t="s">
        <v>208</v>
      </c>
      <c r="W22" s="595"/>
      <c r="X22" s="598"/>
      <c r="Y22" s="431"/>
      <c r="Z22" s="409">
        <f>X22+Z24</f>
        <v>0</v>
      </c>
      <c r="AA22" s="415"/>
      <c r="AB22" s="409">
        <f>Z22+AB26</f>
        <v>0</v>
      </c>
      <c r="AC22" s="415"/>
      <c r="AD22" s="409">
        <f>AB22+AD28</f>
        <v>0</v>
      </c>
      <c r="AE22" s="415"/>
      <c r="AF22" s="409">
        <f>AD22+AF30</f>
        <v>0</v>
      </c>
      <c r="AG22" s="415"/>
      <c r="AH22" s="409">
        <f>AF22+AH32</f>
        <v>0</v>
      </c>
      <c r="AI22" s="415"/>
      <c r="AJ22" s="409">
        <f>AH22+AJ34</f>
        <v>0</v>
      </c>
      <c r="AK22" s="415"/>
      <c r="AL22" s="409">
        <f>AJ22+AL36</f>
        <v>0</v>
      </c>
      <c r="AM22" s="415"/>
      <c r="AN22" s="409">
        <f>AL22+AN38</f>
        <v>0</v>
      </c>
      <c r="AO22" s="415"/>
      <c r="AP22" s="409">
        <f>AN22+AP40</f>
        <v>0</v>
      </c>
      <c r="AQ22" s="410"/>
    </row>
    <row r="23" spans="1:43" s="12" customFormat="1" ht="23.25" customHeight="1" thickBot="1" x14ac:dyDescent="0.35">
      <c r="A23" s="593"/>
      <c r="B23" s="137">
        <f>$P$2+MROUND(ROUNDDOWN(V5*$I$2,-1),50)</f>
        <v>2700</v>
      </c>
      <c r="C23" s="183"/>
      <c r="D23" s="136">
        <f>B23-$P$2</f>
        <v>1200</v>
      </c>
      <c r="E23" s="184"/>
      <c r="F23" s="216">
        <f>IF((V6)&lt;=$X$2,$P$2,$P$2+MROUND(ROUNDDOWN((V6-$X$2)*$I$2,-1),50))</f>
        <v>1550</v>
      </c>
      <c r="G23" s="217"/>
      <c r="H23" s="216">
        <f>IF((V8)&lt;=$X$2,$P$2,$P$2+MROUND(ROUNDDOWN((V8-$X$2)*$I$2,-1),50))</f>
        <v>1500</v>
      </c>
      <c r="I23" s="218"/>
      <c r="J23" s="301">
        <f>IF((V10)&lt;=8,P2,P2+ROUND(INT(((V10-8)*I2)),-1))</f>
        <v>1500</v>
      </c>
      <c r="K23" s="302"/>
      <c r="L23" s="304">
        <f>IF((V12)&lt;=8,P2,P2+ROUND(INT(((V12-8)*I2)),-1))</f>
        <v>1500</v>
      </c>
      <c r="M23" s="305"/>
      <c r="N23" s="301">
        <f>IF((V14)&lt;=8,P2,P2+ROUND(INT(((V14-8)*I2)),-1))</f>
        <v>1500</v>
      </c>
      <c r="O23" s="307"/>
      <c r="P23" s="310">
        <f>IF((V16)&lt;=8,P2,P2+ROUND(INT(((V16-8)*I2)),-1))</f>
        <v>1500</v>
      </c>
      <c r="Q23" s="302"/>
      <c r="R23" s="301">
        <f>IF((V18)&lt;=8,P2,P2+ROUND(INT(((V18-8)*I2)),-1))</f>
        <v>1500</v>
      </c>
      <c r="S23" s="302"/>
      <c r="T23" s="301">
        <f>IF((V20)&lt;=8,P2,P2+ROUND(INT(((V20-8)*I2)),-1))</f>
        <v>1500</v>
      </c>
      <c r="U23" s="302"/>
      <c r="V23" s="596"/>
      <c r="W23" s="597"/>
      <c r="X23" s="598"/>
      <c r="Y23" s="431"/>
      <c r="Z23" s="411"/>
      <c r="AA23" s="416"/>
      <c r="AB23" s="411"/>
      <c r="AC23" s="416"/>
      <c r="AD23" s="411"/>
      <c r="AE23" s="416"/>
      <c r="AF23" s="411"/>
      <c r="AG23" s="416"/>
      <c r="AH23" s="411"/>
      <c r="AI23" s="416"/>
      <c r="AJ23" s="411"/>
      <c r="AK23" s="416"/>
      <c r="AL23" s="411"/>
      <c r="AM23" s="416"/>
      <c r="AN23" s="411"/>
      <c r="AO23" s="416"/>
      <c r="AP23" s="411"/>
      <c r="AQ23" s="412"/>
    </row>
    <row r="24" spans="1:43" s="12" customFormat="1" ht="23.25" hidden="1" customHeight="1" x14ac:dyDescent="0.3">
      <c r="A24" s="432">
        <f>X24</f>
        <v>0</v>
      </c>
      <c r="B24" s="112"/>
      <c r="C24" s="113">
        <f>MROUND(ROUNDDOWN(B25*0.8,-1),50)</f>
        <v>2150</v>
      </c>
      <c r="D24" s="70"/>
      <c r="E24" s="71">
        <f>C24-$S$2</f>
        <v>950</v>
      </c>
      <c r="F24" s="114"/>
      <c r="G24" s="113">
        <f>MROUND(ROUNDDOWN(F25*0.8,-1),50)</f>
        <v>1250</v>
      </c>
      <c r="H24" s="34"/>
      <c r="I24" s="35">
        <f t="shared" ref="I24:Q26" si="10">ROUND(H25*0.8,-1)</f>
        <v>1200</v>
      </c>
      <c r="J24" s="34"/>
      <c r="K24" s="33">
        <f t="shared" si="10"/>
        <v>1200</v>
      </c>
      <c r="L24" s="34"/>
      <c r="M24" s="35">
        <f t="shared" si="10"/>
        <v>1200</v>
      </c>
      <c r="N24" s="34"/>
      <c r="O24" s="33">
        <f t="shared" si="10"/>
        <v>1200</v>
      </c>
      <c r="P24" s="34"/>
      <c r="Q24" s="33">
        <f t="shared" ref="Q24" si="11">ROUND(P25*0.8,-1)</f>
        <v>1200</v>
      </c>
      <c r="R24" s="34"/>
      <c r="S24" s="33">
        <f t="shared" ref="S24:AG38" si="12">ROUND(R25*0.8,-1)</f>
        <v>1200</v>
      </c>
      <c r="T24" s="34"/>
      <c r="U24" s="33">
        <f t="shared" ref="U24:AG36" si="13">ROUND(T25*0.8,-1)</f>
        <v>1200</v>
      </c>
      <c r="V24" s="34"/>
      <c r="W24" s="33">
        <f t="shared" ref="W24:AG34" si="14">ROUND(V25*0.8,-1)</f>
        <v>1200</v>
      </c>
      <c r="X24" s="404"/>
      <c r="Y24" s="405"/>
      <c r="Z24" s="408"/>
      <c r="AA24" s="408"/>
      <c r="AB24" s="417">
        <f>Z24+AB26</f>
        <v>0</v>
      </c>
      <c r="AC24" s="418"/>
      <c r="AD24" s="417">
        <f>AB24+AD28</f>
        <v>0</v>
      </c>
      <c r="AE24" s="418"/>
      <c r="AF24" s="417">
        <f>AD24+AF30</f>
        <v>0</v>
      </c>
      <c r="AG24" s="418"/>
      <c r="AH24" s="417">
        <f>AF24+AH32</f>
        <v>0</v>
      </c>
      <c r="AI24" s="418"/>
      <c r="AJ24" s="417">
        <f>AH24+AJ34</f>
        <v>0</v>
      </c>
      <c r="AK24" s="418"/>
      <c r="AL24" s="417">
        <f>AJ24+AL36</f>
        <v>0</v>
      </c>
      <c r="AM24" s="418"/>
      <c r="AN24" s="417">
        <f>AL24+AN38</f>
        <v>0</v>
      </c>
      <c r="AO24" s="418"/>
      <c r="AP24" s="417">
        <f>AN24+AP40</f>
        <v>0</v>
      </c>
      <c r="AQ24" s="429"/>
    </row>
    <row r="25" spans="1:43" s="12" customFormat="1" ht="23.25" hidden="1" customHeight="1" x14ac:dyDescent="0.3">
      <c r="A25" s="403"/>
      <c r="B25" s="106">
        <f>$P$2+MROUND(ROUNDDOWN(X5*$I$2,-1),50)</f>
        <v>2700</v>
      </c>
      <c r="C25" s="107"/>
      <c r="D25" s="48">
        <f>B25-$P$2</f>
        <v>1200</v>
      </c>
      <c r="E25" s="49"/>
      <c r="F25" s="109">
        <f>IF((X6)&lt;=$X$2,$P$2,$P$2+MROUND(ROUNDDOWN((X6-$X$2)*$I$2,-1),50))</f>
        <v>1550</v>
      </c>
      <c r="G25" s="110"/>
      <c r="H25" s="27">
        <f>IF((X8)&lt;=8,P2,P2+ROUND(INT(((X8-8)*I2)),-1))</f>
        <v>1500</v>
      </c>
      <c r="I25" s="28"/>
      <c r="J25" s="30">
        <f>IF((X10)&lt;=8,P2,P2+ROUND(INT(((X10-8)*I2)),-1))</f>
        <v>1500</v>
      </c>
      <c r="K25" s="24"/>
      <c r="L25" s="27">
        <f>IF((X12)&lt;=8,P2,P2+ROUND(INT(((X12-8)*I2)),-1))</f>
        <v>1500</v>
      </c>
      <c r="M25" s="28"/>
      <c r="N25" s="30">
        <f>IF((X14)&lt;=8,P2,P2+ROUND(INT(((X14-8)*I2)),-1))</f>
        <v>1500</v>
      </c>
      <c r="O25" s="24"/>
      <c r="P25" s="30">
        <f>IF((X16)&lt;=8,P2,P2+ROUND(INT(((X16-8)*I2)),-1))</f>
        <v>1500</v>
      </c>
      <c r="Q25" s="24"/>
      <c r="R25" s="30">
        <f>IF((X18)&lt;=8,P2,P2+ROUND(INT(((X18-8)*I2)),-1))</f>
        <v>1500</v>
      </c>
      <c r="S25" s="24"/>
      <c r="T25" s="30">
        <f>IF((X20)&lt;=8,P2,P2+ROUND(INT(((X20-8)*I2)),-1))</f>
        <v>1500</v>
      </c>
      <c r="U25" s="24"/>
      <c r="V25" s="30">
        <f>IF((X22)&lt;=8,P2,P2+ROUND(INT(((X22-8)*I2)),-1))</f>
        <v>1500</v>
      </c>
      <c r="W25" s="24"/>
      <c r="X25" s="406"/>
      <c r="Y25" s="407"/>
      <c r="Z25" s="408"/>
      <c r="AA25" s="408"/>
      <c r="AB25" s="419"/>
      <c r="AC25" s="420"/>
      <c r="AD25" s="419"/>
      <c r="AE25" s="420"/>
      <c r="AF25" s="419"/>
      <c r="AG25" s="420"/>
      <c r="AH25" s="419"/>
      <c r="AI25" s="420"/>
      <c r="AJ25" s="419"/>
      <c r="AK25" s="420"/>
      <c r="AL25" s="419"/>
      <c r="AM25" s="420"/>
      <c r="AN25" s="419"/>
      <c r="AO25" s="420"/>
      <c r="AP25" s="419"/>
      <c r="AQ25" s="430"/>
    </row>
    <row r="26" spans="1:43" s="12" customFormat="1" ht="23.25" hidden="1" customHeight="1" x14ac:dyDescent="0.3">
      <c r="A26" s="402">
        <f>Z26</f>
        <v>0</v>
      </c>
      <c r="B26" s="104"/>
      <c r="C26" s="105">
        <f>MROUND(ROUNDDOWN(B27*0.8,-1),50)</f>
        <v>2150</v>
      </c>
      <c r="D26" s="46"/>
      <c r="E26" s="47">
        <f>C26-$S$2</f>
        <v>950</v>
      </c>
      <c r="F26" s="108"/>
      <c r="G26" s="105">
        <f>MROUND(ROUNDDOWN(F27*0.8,-1),50)</f>
        <v>1250</v>
      </c>
      <c r="H26" s="25"/>
      <c r="I26" s="26">
        <f t="shared" ref="I26:Q28" si="15">ROUND(H27*0.8,-1)</f>
        <v>1200</v>
      </c>
      <c r="J26" s="25"/>
      <c r="K26" s="22">
        <f t="shared" si="15"/>
        <v>1200</v>
      </c>
      <c r="L26" s="25"/>
      <c r="M26" s="26">
        <f t="shared" si="15"/>
        <v>1200</v>
      </c>
      <c r="N26" s="25"/>
      <c r="O26" s="22">
        <f t="shared" si="15"/>
        <v>1200</v>
      </c>
      <c r="P26" s="25"/>
      <c r="Q26" s="22">
        <f t="shared" si="10"/>
        <v>1200</v>
      </c>
      <c r="R26" s="25"/>
      <c r="S26" s="22">
        <f t="shared" ref="S26:AG40" si="16">ROUND(R27*0.8,-1)</f>
        <v>1200</v>
      </c>
      <c r="T26" s="25"/>
      <c r="U26" s="22">
        <f t="shared" si="12"/>
        <v>1200</v>
      </c>
      <c r="V26" s="25"/>
      <c r="W26" s="22">
        <f t="shared" si="13"/>
        <v>1200</v>
      </c>
      <c r="X26" s="25"/>
      <c r="Y26" s="22">
        <f t="shared" si="14"/>
        <v>1200</v>
      </c>
      <c r="Z26" s="425"/>
      <c r="AA26" s="426"/>
      <c r="AB26" s="408"/>
      <c r="AC26" s="408"/>
      <c r="AD26" s="409">
        <f>AB26+AD28</f>
        <v>0</v>
      </c>
      <c r="AE26" s="415"/>
      <c r="AF26" s="409">
        <f>AD26+AF30</f>
        <v>0</v>
      </c>
      <c r="AG26" s="415"/>
      <c r="AH26" s="409">
        <f>AF26+AH32</f>
        <v>0</v>
      </c>
      <c r="AI26" s="415"/>
      <c r="AJ26" s="409">
        <f>AH26+AJ34</f>
        <v>0</v>
      </c>
      <c r="AK26" s="415"/>
      <c r="AL26" s="409">
        <f>AJ26+AL36</f>
        <v>0</v>
      </c>
      <c r="AM26" s="415"/>
      <c r="AN26" s="409">
        <f>AL26+AN38</f>
        <v>0</v>
      </c>
      <c r="AO26" s="415"/>
      <c r="AP26" s="409">
        <f>AN26+AP40</f>
        <v>0</v>
      </c>
      <c r="AQ26" s="410"/>
    </row>
    <row r="27" spans="1:43" s="12" customFormat="1" ht="23.25" hidden="1" customHeight="1" x14ac:dyDescent="0.3">
      <c r="A27" s="403"/>
      <c r="B27" s="106">
        <f>$P$2+MROUND(ROUNDDOWN(Z5*$I$2,-1),50)</f>
        <v>2700</v>
      </c>
      <c r="C27" s="107"/>
      <c r="D27" s="48">
        <f>B27-$P$2</f>
        <v>1200</v>
      </c>
      <c r="E27" s="49"/>
      <c r="F27" s="109">
        <f>IF((Z6)&lt;=$X$2,$P$2,$P$2+MROUND(ROUNDDOWN((Z6-$X$2)*$I$2,-1),50))</f>
        <v>1550</v>
      </c>
      <c r="G27" s="110"/>
      <c r="H27" s="27">
        <f>IF((Z8)&lt;=8,P2,P2+ROUND(INT(((Z8-8)*I2)),-1))</f>
        <v>1500</v>
      </c>
      <c r="I27" s="28"/>
      <c r="J27" s="30">
        <f>IF((Z10)&lt;=8,P2,P2+ROUND(INT(((Z10-8)*I2)),-1))</f>
        <v>1500</v>
      </c>
      <c r="K27" s="24"/>
      <c r="L27" s="27">
        <f>IF((Z12)&lt;=8,P2,P2+ROUND(INT(((Z12-8)*I2)),-1))</f>
        <v>1500</v>
      </c>
      <c r="M27" s="28"/>
      <c r="N27" s="30">
        <f>IF((Z14)&lt;=8,P2,P2+ROUND(INT(((Z14-8)*I2)),-1))</f>
        <v>1500</v>
      </c>
      <c r="O27" s="24"/>
      <c r="P27" s="30">
        <f>IF((Z16)&lt;=8,P2,P2+ROUND(INT(((Z16-8)*I2)),-1))</f>
        <v>1500</v>
      </c>
      <c r="Q27" s="24"/>
      <c r="R27" s="30">
        <f>IF((Z18)&lt;=8,P2,P2+ROUND(INT(((Z18-8)*I2)),-1))</f>
        <v>1500</v>
      </c>
      <c r="S27" s="24"/>
      <c r="T27" s="30">
        <f>IF((Z20)&lt;=8,P2,P2+ROUND(INT(((Z20-8)*I2)),-1))</f>
        <v>1500</v>
      </c>
      <c r="U27" s="24"/>
      <c r="V27" s="30">
        <f>IF((Z22)&lt;=8,P2,P2+ROUND(INT(((Z22-8)*I2)),-1))</f>
        <v>1500</v>
      </c>
      <c r="W27" s="24"/>
      <c r="X27" s="30">
        <f>IF((Z24)&lt;=8,P2,P2+ROUND(INT(((Z24-8)*I2)),-1))</f>
        <v>1500</v>
      </c>
      <c r="Y27" s="24"/>
      <c r="Z27" s="427"/>
      <c r="AA27" s="428"/>
      <c r="AB27" s="408"/>
      <c r="AC27" s="408"/>
      <c r="AD27" s="411"/>
      <c r="AE27" s="416"/>
      <c r="AF27" s="411"/>
      <c r="AG27" s="416"/>
      <c r="AH27" s="411"/>
      <c r="AI27" s="416"/>
      <c r="AJ27" s="411"/>
      <c r="AK27" s="416"/>
      <c r="AL27" s="411"/>
      <c r="AM27" s="416"/>
      <c r="AN27" s="411"/>
      <c r="AO27" s="416"/>
      <c r="AP27" s="411"/>
      <c r="AQ27" s="412"/>
    </row>
    <row r="28" spans="1:43" s="12" customFormat="1" ht="23.25" hidden="1" customHeight="1" x14ac:dyDescent="0.3">
      <c r="A28" s="402">
        <f>AB28</f>
        <v>0</v>
      </c>
      <c r="B28" s="104"/>
      <c r="C28" s="105">
        <f>MROUND(ROUNDDOWN(B29*0.8,-1),50)</f>
        <v>2150</v>
      </c>
      <c r="D28" s="46"/>
      <c r="E28" s="47">
        <f>C28-$S$2</f>
        <v>950</v>
      </c>
      <c r="F28" s="108"/>
      <c r="G28" s="105">
        <f>MROUND(ROUNDDOWN(F29*0.8,-1),50)</f>
        <v>1250</v>
      </c>
      <c r="H28" s="25"/>
      <c r="I28" s="26">
        <f t="shared" ref="I28:Q30" si="17">ROUND(H29*0.8,-1)</f>
        <v>1200</v>
      </c>
      <c r="J28" s="25"/>
      <c r="K28" s="22">
        <f t="shared" si="17"/>
        <v>1200</v>
      </c>
      <c r="L28" s="25"/>
      <c r="M28" s="26">
        <f t="shared" si="17"/>
        <v>1200</v>
      </c>
      <c r="N28" s="25"/>
      <c r="O28" s="22">
        <f t="shared" si="17"/>
        <v>1200</v>
      </c>
      <c r="P28" s="25"/>
      <c r="Q28" s="22">
        <f t="shared" si="15"/>
        <v>1200</v>
      </c>
      <c r="R28" s="25"/>
      <c r="S28" s="22">
        <f t="shared" ref="S28:AG42" si="18">ROUND(R29*0.8,-1)</f>
        <v>1200</v>
      </c>
      <c r="T28" s="25"/>
      <c r="U28" s="22">
        <f t="shared" si="16"/>
        <v>1200</v>
      </c>
      <c r="V28" s="25"/>
      <c r="W28" s="22">
        <f t="shared" si="12"/>
        <v>1200</v>
      </c>
      <c r="X28" s="25"/>
      <c r="Y28" s="22">
        <f t="shared" si="13"/>
        <v>1200</v>
      </c>
      <c r="Z28" s="25"/>
      <c r="AA28" s="22">
        <f t="shared" si="14"/>
        <v>1200</v>
      </c>
      <c r="AB28" s="404"/>
      <c r="AC28" s="405"/>
      <c r="AD28" s="408"/>
      <c r="AE28" s="431"/>
      <c r="AF28" s="417">
        <f>AD28+AF30</f>
        <v>0</v>
      </c>
      <c r="AG28" s="418"/>
      <c r="AH28" s="417">
        <f>AF28+AH32</f>
        <v>0</v>
      </c>
      <c r="AI28" s="418"/>
      <c r="AJ28" s="417">
        <f>AH28+AJ34</f>
        <v>0</v>
      </c>
      <c r="AK28" s="418"/>
      <c r="AL28" s="417">
        <f>AJ28+AL36</f>
        <v>0</v>
      </c>
      <c r="AM28" s="418"/>
      <c r="AN28" s="417">
        <f>AL28+AN38</f>
        <v>0</v>
      </c>
      <c r="AO28" s="418"/>
      <c r="AP28" s="417">
        <f>AN28+AP40</f>
        <v>0</v>
      </c>
      <c r="AQ28" s="429"/>
    </row>
    <row r="29" spans="1:43" s="12" customFormat="1" ht="23.25" hidden="1" customHeight="1" x14ac:dyDescent="0.3">
      <c r="A29" s="403"/>
      <c r="B29" s="106">
        <f>$P$2+MROUND(ROUNDDOWN(AB5*$I$2,-1),50)</f>
        <v>2700</v>
      </c>
      <c r="C29" s="107"/>
      <c r="D29" s="48">
        <f>B29-$P$2</f>
        <v>1200</v>
      </c>
      <c r="E29" s="49"/>
      <c r="F29" s="109">
        <f>IF((AB6)&lt;=$X$2,$P$2,$P$2+MROUND(ROUNDDOWN((AB6-$X$2)*$I$2,-1),50))</f>
        <v>1550</v>
      </c>
      <c r="G29" s="110"/>
      <c r="H29" s="27">
        <f>IF((AB8)&lt;=8,P2,P2+ROUND(INT(((AB8-8)*I2)),-1))</f>
        <v>1500</v>
      </c>
      <c r="I29" s="28"/>
      <c r="J29" s="30">
        <f>IF((AB10)&lt;=8,P2,P2+ROUND(INT(((AB10-8)*I2)),-1))</f>
        <v>1500</v>
      </c>
      <c r="K29" s="24"/>
      <c r="L29" s="27">
        <f>IF((AB12)&lt;=8,P2,P2+ROUND(INT(((AB12-8)*I2)),-1))</f>
        <v>1500</v>
      </c>
      <c r="M29" s="28"/>
      <c r="N29" s="30">
        <f>IF((AB14)&lt;=8,P2,P2+ROUND(INT(((AB14-8)*I2)),-1))</f>
        <v>1500</v>
      </c>
      <c r="O29" s="24"/>
      <c r="P29" s="30">
        <f>IF((AB16)&lt;=8,P2,P2+ROUND(INT(((AB16-8)*I2)),-1))</f>
        <v>1500</v>
      </c>
      <c r="Q29" s="24"/>
      <c r="R29" s="30">
        <f>IF((AB18)&lt;=8,P2,P2+ROUND(INT(((AB18-8)*I2)),-1))</f>
        <v>1500</v>
      </c>
      <c r="S29" s="24"/>
      <c r="T29" s="30">
        <f>IF((AB20)&lt;=8,P2,P2+ROUND(INT(((AB20-8)*I2)),-1))</f>
        <v>1500</v>
      </c>
      <c r="U29" s="24"/>
      <c r="V29" s="30">
        <f>IF((AB22)&lt;=8,P2,P2+ROUND(INT(((AB22-8)*I2)),-1))</f>
        <v>1500</v>
      </c>
      <c r="W29" s="24"/>
      <c r="X29" s="30">
        <f>IF((AB24)&lt;=8,P2,P2+ROUND(INT(((AB24-8)*I2)),-1))</f>
        <v>1500</v>
      </c>
      <c r="Y29" s="24"/>
      <c r="Z29" s="30">
        <f>IF((AB26)&lt;=8,P2,P2+ROUND(INT(((AB26-8)*I2)),-1))</f>
        <v>1500</v>
      </c>
      <c r="AA29" s="24"/>
      <c r="AB29" s="406"/>
      <c r="AC29" s="407"/>
      <c r="AD29" s="408"/>
      <c r="AE29" s="431"/>
      <c r="AF29" s="419"/>
      <c r="AG29" s="420"/>
      <c r="AH29" s="419"/>
      <c r="AI29" s="420"/>
      <c r="AJ29" s="419"/>
      <c r="AK29" s="420"/>
      <c r="AL29" s="419"/>
      <c r="AM29" s="420"/>
      <c r="AN29" s="419"/>
      <c r="AO29" s="420"/>
      <c r="AP29" s="419"/>
      <c r="AQ29" s="430"/>
    </row>
    <row r="30" spans="1:43" s="12" customFormat="1" ht="23.25" hidden="1" customHeight="1" x14ac:dyDescent="0.3">
      <c r="A30" s="402">
        <f>AD30</f>
        <v>0</v>
      </c>
      <c r="B30" s="104"/>
      <c r="C30" s="105">
        <f>MROUND(ROUNDDOWN(B31*0.8,-1),50)</f>
        <v>2150</v>
      </c>
      <c r="D30" s="46"/>
      <c r="E30" s="47">
        <f>C30-$S$2</f>
        <v>950</v>
      </c>
      <c r="F30" s="108"/>
      <c r="G30" s="105">
        <f>MROUND(ROUNDDOWN(F31*0.8,-1),50)</f>
        <v>1250</v>
      </c>
      <c r="H30" s="25"/>
      <c r="I30" s="26">
        <f t="shared" ref="I30:Q32" si="19">ROUND(H31*0.8,-1)</f>
        <v>1200</v>
      </c>
      <c r="J30" s="25"/>
      <c r="K30" s="22">
        <f t="shared" si="19"/>
        <v>1200</v>
      </c>
      <c r="L30" s="25"/>
      <c r="M30" s="26">
        <f t="shared" si="19"/>
        <v>1200</v>
      </c>
      <c r="N30" s="25"/>
      <c r="O30" s="22">
        <f t="shared" si="19"/>
        <v>1200</v>
      </c>
      <c r="P30" s="25"/>
      <c r="Q30" s="22">
        <f t="shared" si="17"/>
        <v>1200</v>
      </c>
      <c r="R30" s="25"/>
      <c r="S30" s="22">
        <f t="shared" ref="S30:AE42" si="20">ROUND(R31*0.8,-1)</f>
        <v>1200</v>
      </c>
      <c r="T30" s="25"/>
      <c r="U30" s="22">
        <f t="shared" si="18"/>
        <v>1200</v>
      </c>
      <c r="V30" s="25"/>
      <c r="W30" s="22">
        <f t="shared" si="16"/>
        <v>1200</v>
      </c>
      <c r="X30" s="25"/>
      <c r="Y30" s="22">
        <f t="shared" si="12"/>
        <v>1200</v>
      </c>
      <c r="Z30" s="25"/>
      <c r="AA30" s="22">
        <f t="shared" si="13"/>
        <v>1200</v>
      </c>
      <c r="AB30" s="14"/>
      <c r="AC30" s="11">
        <f t="shared" si="14"/>
        <v>1200</v>
      </c>
      <c r="AD30" s="404"/>
      <c r="AE30" s="405"/>
      <c r="AF30" s="414"/>
      <c r="AG30" s="414"/>
      <c r="AH30" s="409">
        <f>AF30+AH32</f>
        <v>0</v>
      </c>
      <c r="AI30" s="415"/>
      <c r="AJ30" s="409">
        <f>AH30+AJ34</f>
        <v>0</v>
      </c>
      <c r="AK30" s="415"/>
      <c r="AL30" s="409">
        <f>AJ30+AL36</f>
        <v>0</v>
      </c>
      <c r="AM30" s="415"/>
      <c r="AN30" s="409">
        <f>AL30+AN38</f>
        <v>0</v>
      </c>
      <c r="AO30" s="415"/>
      <c r="AP30" s="409">
        <f>AN30+AP40</f>
        <v>0</v>
      </c>
      <c r="AQ30" s="410"/>
    </row>
    <row r="31" spans="1:43" s="12" customFormat="1" ht="23.25" hidden="1" customHeight="1" x14ac:dyDescent="0.3">
      <c r="A31" s="403"/>
      <c r="B31" s="106">
        <f>$P$2+MROUND(ROUNDDOWN(AD5*$I$2,-1),50)</f>
        <v>2700</v>
      </c>
      <c r="C31" s="107"/>
      <c r="D31" s="48">
        <f>B31-$P$2</f>
        <v>1200</v>
      </c>
      <c r="E31" s="49"/>
      <c r="F31" s="109">
        <f>IF((AD6)&lt;=$X$2,$P$2,$P$2+MROUND(ROUNDDOWN((AD6-$X$2)*$I$2,-1),50))</f>
        <v>1550</v>
      </c>
      <c r="G31" s="110"/>
      <c r="H31" s="27">
        <f>IF((AD8)&lt;=8,P2,P2+ROUND(INT(((AD8-8)*I2)),-1))</f>
        <v>1500</v>
      </c>
      <c r="I31" s="28"/>
      <c r="J31" s="30">
        <f>IF((AD10)&lt;=8,P2,P2+ROUND(INT(((AD10-8)*I2)),-1))</f>
        <v>1500</v>
      </c>
      <c r="K31" s="24"/>
      <c r="L31" s="27">
        <f>IF((AD12)&lt;=8,P2,P2+ROUND(INT(((AD12-8)*I2)),-1))</f>
        <v>1500</v>
      </c>
      <c r="M31" s="28"/>
      <c r="N31" s="30">
        <f>IF((AD14)&lt;=8,P2,P2+ROUND(INT(((AD14-8)*I2)),-1))</f>
        <v>1500</v>
      </c>
      <c r="O31" s="24"/>
      <c r="P31" s="30">
        <f>IF((AD16)&lt;=8,P2,P2+ROUND(INT(((AD16-8)*I2)),-1))</f>
        <v>1500</v>
      </c>
      <c r="Q31" s="24"/>
      <c r="R31" s="30">
        <f>IF((AD18)&lt;=8,P2,P2+ROUND(INT(((AD18-8)*I2)),-1))</f>
        <v>1500</v>
      </c>
      <c r="S31" s="24"/>
      <c r="T31" s="30">
        <f>IF((AD20)&lt;=8,P2,P2+ROUND(INT(((AD20-8)*I2)),-1))</f>
        <v>1500</v>
      </c>
      <c r="U31" s="24"/>
      <c r="V31" s="30">
        <f>IF((AD22)&lt;=8,P2,P2+ROUND(INT(((AD22-8)*I2)),-1))</f>
        <v>1500</v>
      </c>
      <c r="W31" s="24"/>
      <c r="X31" s="30">
        <f>IF((AD24)&lt;=8,P2,P2+ROUND(INT(((AD24-8)*I2)),-1))</f>
        <v>1500</v>
      </c>
      <c r="Y31" s="24"/>
      <c r="Z31" s="30">
        <f>IF((AD26)&lt;=8,P2,P2+ROUND(INT(((AD26-8)*I2)),-1))</f>
        <v>1500</v>
      </c>
      <c r="AA31" s="24"/>
      <c r="AB31" s="17">
        <f>IF((AD28)&lt;=8,P2,P2+ROUND(INT(((AD28-8)*I2)),-1))</f>
        <v>1500</v>
      </c>
      <c r="AC31" s="13"/>
      <c r="AD31" s="406"/>
      <c r="AE31" s="407"/>
      <c r="AF31" s="408"/>
      <c r="AG31" s="408"/>
      <c r="AH31" s="411"/>
      <c r="AI31" s="416"/>
      <c r="AJ31" s="411"/>
      <c r="AK31" s="416"/>
      <c r="AL31" s="411"/>
      <c r="AM31" s="416"/>
      <c r="AN31" s="411"/>
      <c r="AO31" s="416"/>
      <c r="AP31" s="411"/>
      <c r="AQ31" s="412"/>
    </row>
    <row r="32" spans="1:43" s="12" customFormat="1" ht="23.25" hidden="1" customHeight="1" x14ac:dyDescent="0.3">
      <c r="A32" s="402">
        <f>AF32</f>
        <v>0</v>
      </c>
      <c r="B32" s="104"/>
      <c r="C32" s="105">
        <f>MROUND(ROUNDDOWN(B33*0.8,-1),50)</f>
        <v>2150</v>
      </c>
      <c r="D32" s="46"/>
      <c r="E32" s="47">
        <f>C32-$S$2</f>
        <v>950</v>
      </c>
      <c r="F32" s="108"/>
      <c r="G32" s="105">
        <f>MROUND(ROUNDDOWN(F33*0.8,-1),50)</f>
        <v>1250</v>
      </c>
      <c r="H32" s="25"/>
      <c r="I32" s="26">
        <f t="shared" ref="I32:Q34" si="21">ROUND(H33*0.8,-1)</f>
        <v>1200</v>
      </c>
      <c r="J32" s="25"/>
      <c r="K32" s="22">
        <f t="shared" si="21"/>
        <v>1200</v>
      </c>
      <c r="L32" s="25"/>
      <c r="M32" s="26">
        <f t="shared" si="21"/>
        <v>1200</v>
      </c>
      <c r="N32" s="25"/>
      <c r="O32" s="22">
        <f t="shared" si="21"/>
        <v>1200</v>
      </c>
      <c r="P32" s="25"/>
      <c r="Q32" s="22">
        <f t="shared" si="19"/>
        <v>1200</v>
      </c>
      <c r="R32" s="25"/>
      <c r="S32" s="22">
        <f t="shared" ref="S32:AC42" si="22">ROUND(R33*0.8,-1)</f>
        <v>1200</v>
      </c>
      <c r="T32" s="25"/>
      <c r="U32" s="22">
        <f t="shared" si="20"/>
        <v>1200</v>
      </c>
      <c r="V32" s="25"/>
      <c r="W32" s="22">
        <f t="shared" si="18"/>
        <v>1200</v>
      </c>
      <c r="X32" s="25"/>
      <c r="Y32" s="22">
        <f t="shared" si="16"/>
        <v>1200</v>
      </c>
      <c r="Z32" s="25"/>
      <c r="AA32" s="22">
        <f t="shared" si="12"/>
        <v>1200</v>
      </c>
      <c r="AB32" s="14"/>
      <c r="AC32" s="11">
        <f t="shared" si="13"/>
        <v>1200</v>
      </c>
      <c r="AD32" s="14"/>
      <c r="AE32" s="11">
        <f t="shared" si="14"/>
        <v>1200</v>
      </c>
      <c r="AF32" s="404"/>
      <c r="AG32" s="405"/>
      <c r="AH32" s="408"/>
      <c r="AI32" s="408"/>
      <c r="AJ32" s="417">
        <f>AH32+AJ34</f>
        <v>0</v>
      </c>
      <c r="AK32" s="418"/>
      <c r="AL32" s="417">
        <f>AJ32+AL36</f>
        <v>0</v>
      </c>
      <c r="AM32" s="418"/>
      <c r="AN32" s="417">
        <f>AL32+AN38</f>
        <v>0</v>
      </c>
      <c r="AO32" s="418"/>
      <c r="AP32" s="417">
        <f>AN32+AP40</f>
        <v>0</v>
      </c>
      <c r="AQ32" s="429"/>
    </row>
    <row r="33" spans="1:43" s="12" customFormat="1" ht="23.25" hidden="1" customHeight="1" x14ac:dyDescent="0.3">
      <c r="A33" s="403"/>
      <c r="B33" s="106">
        <f>$P$2+MROUND(ROUNDDOWN(AF5*$I$2,-1),50)</f>
        <v>2700</v>
      </c>
      <c r="C33" s="107"/>
      <c r="D33" s="48">
        <f>B33-$P$2</f>
        <v>1200</v>
      </c>
      <c r="E33" s="49"/>
      <c r="F33" s="109">
        <f>IF((AF6)&lt;=$X$2,$P$2,$P$2+MROUND(ROUNDDOWN((AF6-$X$2)*$I$2,-1),50))</f>
        <v>1550</v>
      </c>
      <c r="G33" s="110"/>
      <c r="H33" s="27">
        <f>IF((AF8)&lt;=8,P2,P2+ROUND(INT(((AF8-8)*I2)),-1))</f>
        <v>1500</v>
      </c>
      <c r="I33" s="28"/>
      <c r="J33" s="30">
        <f>IF((AF10)&lt;=8,P2,P2+ROUND(INT(((AF10-8)*I2)),-1))</f>
        <v>1500</v>
      </c>
      <c r="K33" s="24"/>
      <c r="L33" s="27">
        <f>IF((AF12)&lt;=8,P2,P2+ROUND(INT(((AF12-8)*I2)),-1))</f>
        <v>1500</v>
      </c>
      <c r="M33" s="28"/>
      <c r="N33" s="30">
        <f>IF((AF14)&lt;=8,P2,P2+ROUND(INT(((AF14-8)*I2)),-1))</f>
        <v>1500</v>
      </c>
      <c r="O33" s="24"/>
      <c r="P33" s="30">
        <f>IF((AF16)&lt;=8,P2,P2+ROUND(INT(((AF16-8)*I2)),-1))</f>
        <v>1500</v>
      </c>
      <c r="Q33" s="24"/>
      <c r="R33" s="30">
        <f>IF((AF18)&lt;=8,P2,P2+ROUND(INT(((AF18-8)*I2)),-1))</f>
        <v>1500</v>
      </c>
      <c r="S33" s="24"/>
      <c r="T33" s="30">
        <f>IF((AF20)&lt;=8,P2,P2+ROUND(INT(((AF20-8)*I2)),-1))</f>
        <v>1500</v>
      </c>
      <c r="U33" s="24"/>
      <c r="V33" s="30">
        <f>IF((AF22)&lt;=8,P2,P2+ROUND(INT(((AF22-8)*I2)),-1))</f>
        <v>1500</v>
      </c>
      <c r="W33" s="24"/>
      <c r="X33" s="30">
        <f>IF((AF24)&lt;=8,P2,P2+ROUND(INT(((AF24-8)*I2)),-1))</f>
        <v>1500</v>
      </c>
      <c r="Y33" s="24"/>
      <c r="Z33" s="30">
        <f>IF((AF26)&lt;=8,P2,P2+ROUND(INT(((AF26-8)*I2)),-1))</f>
        <v>1500</v>
      </c>
      <c r="AA33" s="24"/>
      <c r="AB33" s="17">
        <f>IF((AF28)&lt;=8,P2,P2+ROUND(INT(((AF28-8)*I2)),-1))</f>
        <v>1500</v>
      </c>
      <c r="AC33" s="24"/>
      <c r="AD33" s="30">
        <f>IF((AF30)&lt;=8,P2,P2+ROUND(INT(((AF30-8)*I2)),-1))</f>
        <v>1500</v>
      </c>
      <c r="AE33" s="24"/>
      <c r="AF33" s="406"/>
      <c r="AG33" s="407"/>
      <c r="AH33" s="408"/>
      <c r="AI33" s="408"/>
      <c r="AJ33" s="419"/>
      <c r="AK33" s="420"/>
      <c r="AL33" s="419"/>
      <c r="AM33" s="420"/>
      <c r="AN33" s="419"/>
      <c r="AO33" s="420"/>
      <c r="AP33" s="419"/>
      <c r="AQ33" s="430"/>
    </row>
    <row r="34" spans="1:43" s="12" customFormat="1" ht="27" hidden="1" customHeight="1" x14ac:dyDescent="0.3">
      <c r="A34" s="402">
        <f>AH34</f>
        <v>0</v>
      </c>
      <c r="B34" s="104"/>
      <c r="C34" s="105">
        <f>MROUND(ROUNDDOWN(B35*0.8,-1),50)</f>
        <v>2150</v>
      </c>
      <c r="D34" s="46"/>
      <c r="E34" s="47">
        <f>C34-$S$2</f>
        <v>950</v>
      </c>
      <c r="F34" s="108"/>
      <c r="G34" s="105">
        <f>MROUND(ROUNDDOWN(F35*0.8,-1),50)</f>
        <v>1250</v>
      </c>
      <c r="H34" s="25"/>
      <c r="I34" s="26">
        <f t="shared" ref="I34:Q36" si="23">ROUND(H35*0.8,-1)</f>
        <v>1200</v>
      </c>
      <c r="J34" s="25"/>
      <c r="K34" s="22">
        <f t="shared" si="23"/>
        <v>1200</v>
      </c>
      <c r="L34" s="25"/>
      <c r="M34" s="26">
        <f t="shared" si="23"/>
        <v>1200</v>
      </c>
      <c r="N34" s="25"/>
      <c r="O34" s="22">
        <f t="shared" si="23"/>
        <v>1200</v>
      </c>
      <c r="P34" s="25"/>
      <c r="Q34" s="22">
        <f t="shared" si="21"/>
        <v>1200</v>
      </c>
      <c r="R34" s="25"/>
      <c r="S34" s="22">
        <f t="shared" ref="S34:AA42" si="24">ROUND(R35*0.8,-1)</f>
        <v>1200</v>
      </c>
      <c r="T34" s="25"/>
      <c r="U34" s="22">
        <f t="shared" si="22"/>
        <v>1200</v>
      </c>
      <c r="V34" s="25"/>
      <c r="W34" s="22">
        <f t="shared" si="20"/>
        <v>1200</v>
      </c>
      <c r="X34" s="25"/>
      <c r="Y34" s="22">
        <f t="shared" si="18"/>
        <v>1200</v>
      </c>
      <c r="Z34" s="25"/>
      <c r="AA34" s="22">
        <f t="shared" si="16"/>
        <v>1200</v>
      </c>
      <c r="AB34" s="14"/>
      <c r="AC34" s="22">
        <f t="shared" si="12"/>
        <v>1200</v>
      </c>
      <c r="AD34" s="25"/>
      <c r="AE34" s="22">
        <f t="shared" si="13"/>
        <v>1200</v>
      </c>
      <c r="AF34" s="14"/>
      <c r="AG34" s="11">
        <f t="shared" si="14"/>
        <v>1200</v>
      </c>
      <c r="AH34" s="404"/>
      <c r="AI34" s="405"/>
      <c r="AJ34" s="408"/>
      <c r="AK34" s="408"/>
      <c r="AL34" s="409">
        <f>AJ34+AL36</f>
        <v>0</v>
      </c>
      <c r="AM34" s="415"/>
      <c r="AN34" s="409">
        <f>AL34+AN38</f>
        <v>0</v>
      </c>
      <c r="AO34" s="415"/>
      <c r="AP34" s="409">
        <f>AN34+AP40</f>
        <v>0</v>
      </c>
      <c r="AQ34" s="410"/>
    </row>
    <row r="35" spans="1:43" s="12" customFormat="1" ht="27" hidden="1" customHeight="1" x14ac:dyDescent="0.3">
      <c r="A35" s="403"/>
      <c r="B35" s="106">
        <f>$P$2+MROUND(ROUNDDOWN(AH5*$I$2,-1),50)</f>
        <v>2700</v>
      </c>
      <c r="C35" s="107"/>
      <c r="D35" s="48">
        <f>B35-$P$2</f>
        <v>1200</v>
      </c>
      <c r="E35" s="49"/>
      <c r="F35" s="109">
        <f>IF((AH6)&lt;=$X$2,$P$2,$P$2+MROUND(ROUNDDOWN((AH6-$X$2)*$I$2,-1),50))</f>
        <v>1550</v>
      </c>
      <c r="G35" s="110"/>
      <c r="H35" s="27">
        <f>IF((AH8)&lt;=8,P2,P2+ROUND(INT(((AH8-8)*I2)),-1))</f>
        <v>1500</v>
      </c>
      <c r="I35" s="28"/>
      <c r="J35" s="30">
        <f>IF((AH10)&lt;=8,P2,P2+ROUND(INT(((AH10-8)*I2)),-1))</f>
        <v>1500</v>
      </c>
      <c r="K35" s="24"/>
      <c r="L35" s="27">
        <f>IF((AH12)&lt;=8,P2,P2+ROUND(INT(((AH12-8)*I2)),-1))</f>
        <v>1500</v>
      </c>
      <c r="M35" s="28"/>
      <c r="N35" s="30">
        <f>IF((AH14)&lt;=8,P2,P2+ROUND(INT(((AH14-8)*I2)),-1))</f>
        <v>1500</v>
      </c>
      <c r="O35" s="24"/>
      <c r="P35" s="30">
        <f>IF((AH16)&lt;=8,P2,P2+ROUND(INT(((AH16-8)*I2)),-1))</f>
        <v>1500</v>
      </c>
      <c r="Q35" s="24"/>
      <c r="R35" s="30">
        <f>IF((AH18)&lt;=8,P2,P2+ROUND(INT(((AH18-8)*I2)),-1))</f>
        <v>1500</v>
      </c>
      <c r="S35" s="24"/>
      <c r="T35" s="30">
        <f>IF((AH20)&lt;=8,P2,P2+ROUND(INT(((AH20-8)*I2)),-1))</f>
        <v>1500</v>
      </c>
      <c r="U35" s="24"/>
      <c r="V35" s="30">
        <f>IF((AH22)&lt;=8,P2,P2+ROUND(INT(((AH22-8)*I2)),-1))</f>
        <v>1500</v>
      </c>
      <c r="W35" s="24"/>
      <c r="X35" s="30">
        <f>IF((AH24)&lt;=8,P2,P2+ROUND(INT(((AH24-8)*I2)),-1))</f>
        <v>1500</v>
      </c>
      <c r="Y35" s="24"/>
      <c r="Z35" s="30">
        <f>IF((AH26)&lt;=8,P2,P2+ROUND(INT(((AH26-8)*I2)),-1))</f>
        <v>1500</v>
      </c>
      <c r="AA35" s="24"/>
      <c r="AB35" s="17">
        <f>IF((AH28)&lt;=8,P2,P2+ROUND(INT(((AH28-8)*I2)),-1))</f>
        <v>1500</v>
      </c>
      <c r="AC35" s="24"/>
      <c r="AD35" s="30">
        <f>IF((AH30)&lt;=8,P2,P2+ROUND(INT(((AH30-8)*I2)),-1))</f>
        <v>1500</v>
      </c>
      <c r="AE35" s="24"/>
      <c r="AF35" s="17">
        <f>IF((AH32)&lt;=8,P2,P2+ROUND(INT(((AH32-8)*I2)),-1))</f>
        <v>1500</v>
      </c>
      <c r="AG35" s="13"/>
      <c r="AH35" s="406"/>
      <c r="AI35" s="407"/>
      <c r="AJ35" s="408"/>
      <c r="AK35" s="408"/>
      <c r="AL35" s="411"/>
      <c r="AM35" s="416"/>
      <c r="AN35" s="411"/>
      <c r="AO35" s="416"/>
      <c r="AP35" s="411"/>
      <c r="AQ35" s="412"/>
    </row>
    <row r="36" spans="1:43" s="12" customFormat="1" ht="27" hidden="1" customHeight="1" x14ac:dyDescent="0.3">
      <c r="A36" s="402">
        <f>AJ36</f>
        <v>0</v>
      </c>
      <c r="B36" s="104"/>
      <c r="C36" s="105">
        <f>MROUND(ROUNDDOWN(B37*0.8,-1),50)</f>
        <v>2150</v>
      </c>
      <c r="D36" s="46"/>
      <c r="E36" s="47">
        <f>C36-$S$2</f>
        <v>950</v>
      </c>
      <c r="F36" s="108"/>
      <c r="G36" s="105">
        <f>MROUND(ROUNDDOWN(F37*0.8,-1),50)</f>
        <v>1250</v>
      </c>
      <c r="H36" s="25"/>
      <c r="I36" s="26">
        <f t="shared" ref="I36:Q38" si="25">ROUND(H37*0.8,-1)</f>
        <v>1200</v>
      </c>
      <c r="J36" s="25"/>
      <c r="K36" s="22">
        <f t="shared" si="25"/>
        <v>1200</v>
      </c>
      <c r="L36" s="25"/>
      <c r="M36" s="26">
        <f t="shared" si="25"/>
        <v>1200</v>
      </c>
      <c r="N36" s="25"/>
      <c r="O36" s="22">
        <f t="shared" si="25"/>
        <v>1200</v>
      </c>
      <c r="P36" s="25"/>
      <c r="Q36" s="22">
        <f t="shared" si="23"/>
        <v>1200</v>
      </c>
      <c r="R36" s="25"/>
      <c r="S36" s="22">
        <f t="shared" ref="S36:Y42" si="26">ROUND(R37*0.8,-1)</f>
        <v>1200</v>
      </c>
      <c r="T36" s="25"/>
      <c r="U36" s="22">
        <f t="shared" si="24"/>
        <v>1200</v>
      </c>
      <c r="V36" s="25"/>
      <c r="W36" s="22">
        <f t="shared" si="22"/>
        <v>1200</v>
      </c>
      <c r="X36" s="25"/>
      <c r="Y36" s="22">
        <f t="shared" si="20"/>
        <v>1200</v>
      </c>
      <c r="Z36" s="25"/>
      <c r="AA36" s="22">
        <f t="shared" si="18"/>
        <v>1200</v>
      </c>
      <c r="AB36" s="14"/>
      <c r="AC36" s="22">
        <f t="shared" si="16"/>
        <v>1200</v>
      </c>
      <c r="AD36" s="25"/>
      <c r="AE36" s="22">
        <f t="shared" si="12"/>
        <v>1200</v>
      </c>
      <c r="AF36" s="25"/>
      <c r="AG36" s="22">
        <f t="shared" si="13"/>
        <v>1200</v>
      </c>
      <c r="AH36" s="25"/>
      <c r="AI36" s="22">
        <f t="shared" ref="AI36:AO42" si="27">ROUND(AH37*0.8,-1)</f>
        <v>1200</v>
      </c>
      <c r="AJ36" s="425"/>
      <c r="AK36" s="426"/>
      <c r="AL36" s="408"/>
      <c r="AM36" s="408"/>
      <c r="AN36" s="417">
        <f>AL36+AN38</f>
        <v>0</v>
      </c>
      <c r="AO36" s="418"/>
      <c r="AP36" s="417">
        <f>AN36+AP40</f>
        <v>0</v>
      </c>
      <c r="AQ36" s="429"/>
    </row>
    <row r="37" spans="1:43" s="12" customFormat="1" ht="27" hidden="1" customHeight="1" x14ac:dyDescent="0.3">
      <c r="A37" s="403"/>
      <c r="B37" s="106">
        <f>$P$2+MROUND(ROUNDDOWN(AJ5*$I$2,-1),50)</f>
        <v>2700</v>
      </c>
      <c r="C37" s="107"/>
      <c r="D37" s="48">
        <f>B37-$P$2</f>
        <v>1200</v>
      </c>
      <c r="E37" s="49"/>
      <c r="F37" s="109">
        <f>IF((AJ6)&lt;=$X$2,$P$2,$P$2+MROUND(ROUNDDOWN((AJ6-$X$2)*$I$2,-1),50))</f>
        <v>1550</v>
      </c>
      <c r="G37" s="110"/>
      <c r="H37" s="27">
        <f>IF((AJ8)&lt;=8,P2,P2+ROUND(INT(((AJ8-8)*I2)),-1))</f>
        <v>1500</v>
      </c>
      <c r="I37" s="28"/>
      <c r="J37" s="30">
        <f>IF((AJ10)&lt;=8,P2,P2+ROUND(INT(((AJ10-8)*I2)),-1))</f>
        <v>1500</v>
      </c>
      <c r="K37" s="24"/>
      <c r="L37" s="27">
        <f>IF((AJ12)&lt;=8,P2,P2+ROUND(INT(((AJ12-8)*I2)),-1))</f>
        <v>1500</v>
      </c>
      <c r="M37" s="28"/>
      <c r="N37" s="30">
        <f>IF((AJ14)&lt;=8,P2,P2+ROUND(INT(((AJ14-8)*I2)),-1))</f>
        <v>1500</v>
      </c>
      <c r="O37" s="24"/>
      <c r="P37" s="30">
        <f>IF((AJ16)&lt;=8,P2,P2+ROUND(INT(((AJ16-8)*I2)),-1))</f>
        <v>1500</v>
      </c>
      <c r="Q37" s="24"/>
      <c r="R37" s="30">
        <f>IF((AJ18)&lt;=8,P2,P2+ROUND(INT(((AJ18-8)*I2)),-1))</f>
        <v>1500</v>
      </c>
      <c r="S37" s="24"/>
      <c r="T37" s="30">
        <f>IF((AJ20)&lt;=8,P2,P2+ROUND(INT(((AJ20-8)*I2)),-1))</f>
        <v>1500</v>
      </c>
      <c r="U37" s="24"/>
      <c r="V37" s="30">
        <f>IF((AJ22)&lt;=8,P2,P2+ROUND(INT(((AJ22-8)*I2)),-1))</f>
        <v>1500</v>
      </c>
      <c r="W37" s="24"/>
      <c r="X37" s="30">
        <f>IF((AJ24)&lt;=8,P2,P2+ROUND(INT(((AJ24-8)*I2)),-1))</f>
        <v>1500</v>
      </c>
      <c r="Y37" s="24"/>
      <c r="Z37" s="30">
        <f>IF((AJ26)&lt;=8,P2,P2+ROUND(INT(((AJ26-8)*I2)),-1))</f>
        <v>1500</v>
      </c>
      <c r="AA37" s="24"/>
      <c r="AB37" s="17">
        <f>IF((AJ28)&lt;=8,P2,P2+ROUND(INT(((AJ28-8)*I2)),-1))</f>
        <v>1500</v>
      </c>
      <c r="AC37" s="24"/>
      <c r="AD37" s="30">
        <f>IF((AJ30)&lt;=8,P2,P2+ROUND(INT(((AJ30-8)*I2)),-1))</f>
        <v>1500</v>
      </c>
      <c r="AE37" s="24"/>
      <c r="AF37" s="30">
        <f>IF((AJ32)&lt;=8,P2,P2+ROUND(INT(((AJ32-8)*I2)),-1))</f>
        <v>1500</v>
      </c>
      <c r="AG37" s="24"/>
      <c r="AH37" s="30">
        <f>IF((AJ34)&lt;=8,P2,P2+ROUND(INT(((AJ34-8)*I2)),-1))</f>
        <v>1500</v>
      </c>
      <c r="AI37" s="24"/>
      <c r="AJ37" s="427"/>
      <c r="AK37" s="428"/>
      <c r="AL37" s="408"/>
      <c r="AM37" s="408"/>
      <c r="AN37" s="419"/>
      <c r="AO37" s="420"/>
      <c r="AP37" s="419"/>
      <c r="AQ37" s="430"/>
    </row>
    <row r="38" spans="1:43" s="12" customFormat="1" ht="27" hidden="1" customHeight="1" x14ac:dyDescent="0.3">
      <c r="A38" s="402">
        <f>AL38</f>
        <v>0</v>
      </c>
      <c r="B38" s="104"/>
      <c r="C38" s="105">
        <f>MROUND(ROUNDDOWN(B39*0.8,-1),50)</f>
        <v>2150</v>
      </c>
      <c r="D38" s="46"/>
      <c r="E38" s="47">
        <f>C38-$S$2</f>
        <v>950</v>
      </c>
      <c r="F38" s="108"/>
      <c r="G38" s="105">
        <f>MROUND(ROUNDDOWN(F39*0.8,-1),50)</f>
        <v>1250</v>
      </c>
      <c r="H38" s="25"/>
      <c r="I38" s="26">
        <f t="shared" ref="I38:Q40" si="28">ROUND(H39*0.8,-1)</f>
        <v>1200</v>
      </c>
      <c r="J38" s="25"/>
      <c r="K38" s="22">
        <f t="shared" si="28"/>
        <v>1200</v>
      </c>
      <c r="L38" s="25"/>
      <c r="M38" s="26">
        <f t="shared" si="28"/>
        <v>1200</v>
      </c>
      <c r="N38" s="25"/>
      <c r="O38" s="22">
        <f t="shared" si="28"/>
        <v>1200</v>
      </c>
      <c r="P38" s="25"/>
      <c r="Q38" s="22">
        <f t="shared" si="25"/>
        <v>1200</v>
      </c>
      <c r="R38" s="25"/>
      <c r="S38" s="22">
        <f t="shared" ref="S38:W42" si="29">ROUND(R39*0.8,-1)</f>
        <v>1200</v>
      </c>
      <c r="T38" s="25"/>
      <c r="U38" s="22">
        <f t="shared" si="26"/>
        <v>1200</v>
      </c>
      <c r="V38" s="25"/>
      <c r="W38" s="22">
        <f t="shared" si="24"/>
        <v>1200</v>
      </c>
      <c r="X38" s="25"/>
      <c r="Y38" s="22">
        <f t="shared" si="22"/>
        <v>1200</v>
      </c>
      <c r="Z38" s="25"/>
      <c r="AA38" s="22">
        <f t="shared" si="20"/>
        <v>1200</v>
      </c>
      <c r="AB38" s="14"/>
      <c r="AC38" s="22">
        <f t="shared" si="18"/>
        <v>1200</v>
      </c>
      <c r="AD38" s="25"/>
      <c r="AE38" s="22">
        <f t="shared" si="16"/>
        <v>1200</v>
      </c>
      <c r="AF38" s="25"/>
      <c r="AG38" s="22">
        <f t="shared" si="12"/>
        <v>1200</v>
      </c>
      <c r="AH38" s="25"/>
      <c r="AI38" s="22">
        <f t="shared" ref="AI38:AM42" si="30">ROUND(AH39*0.8,-1)</f>
        <v>1200</v>
      </c>
      <c r="AJ38" s="25"/>
      <c r="AK38" s="22">
        <f t="shared" si="27"/>
        <v>1200</v>
      </c>
      <c r="AL38" s="404"/>
      <c r="AM38" s="405"/>
      <c r="AN38" s="408"/>
      <c r="AO38" s="408"/>
      <c r="AP38" s="409">
        <f>AN38+AP40</f>
        <v>0</v>
      </c>
      <c r="AQ38" s="410"/>
    </row>
    <row r="39" spans="1:43" s="12" customFormat="1" ht="27" hidden="1" customHeight="1" x14ac:dyDescent="0.3">
      <c r="A39" s="403"/>
      <c r="B39" s="106">
        <f>$P$2+MROUND(ROUNDDOWN(AL5*$I$2,-1),50)</f>
        <v>2700</v>
      </c>
      <c r="C39" s="107"/>
      <c r="D39" s="48">
        <f>B39-$P$2</f>
        <v>1200</v>
      </c>
      <c r="E39" s="49"/>
      <c r="F39" s="109">
        <f>IF((AL6)&lt;=$X$2,$P$2,$P$2+MROUND(ROUNDDOWN((AL6-$X$2)*$I$2,-1),50))</f>
        <v>1550</v>
      </c>
      <c r="G39" s="110"/>
      <c r="H39" s="27">
        <f>IF((AL8)&lt;=8,P2,P2+ROUND(INT(((AL8-8)*I2)),-1))</f>
        <v>1500</v>
      </c>
      <c r="I39" s="28"/>
      <c r="J39" s="30">
        <f>IF((AL10)&lt;=8,P2,P2+ROUND(INT(((AL10-8)*I2)),-1))</f>
        <v>1500</v>
      </c>
      <c r="K39" s="24"/>
      <c r="L39" s="27">
        <f>IF((AL12)&lt;=8,P2,P2+ROUND(INT(((AL12-8)*I2)),-1))</f>
        <v>1500</v>
      </c>
      <c r="M39" s="28"/>
      <c r="N39" s="30">
        <f>IF((AL14)&lt;=8,P2,P2+ROUND(INT(((AL14-8)*I2)),-1))</f>
        <v>1500</v>
      </c>
      <c r="O39" s="24"/>
      <c r="P39" s="30">
        <f>IF((AL16)&lt;=8,P2,P2+ROUND(INT(((AL16-8)*I2)),-1))</f>
        <v>1500</v>
      </c>
      <c r="Q39" s="24"/>
      <c r="R39" s="30">
        <f>IF((AL18)&lt;=8,P2,P2+ROUND(INT(((AL18-8)*I2)),-1))</f>
        <v>1500</v>
      </c>
      <c r="S39" s="24"/>
      <c r="T39" s="30">
        <f>IF((AL20)&lt;=8,P2,P2+ROUND(INT(((AL20-8)*I2)),-1))</f>
        <v>1500</v>
      </c>
      <c r="U39" s="24"/>
      <c r="V39" s="30">
        <f>IF((AL22)&lt;=8,P2,P2+ROUND(INT(((AL22-8)*I2)),-1))</f>
        <v>1500</v>
      </c>
      <c r="W39" s="24"/>
      <c r="X39" s="30">
        <f>IF((AL24)&lt;=8,P2,P2+ROUND(INT(((AL24-8)*I2)),-1))</f>
        <v>1500</v>
      </c>
      <c r="Y39" s="24"/>
      <c r="Z39" s="30">
        <f>IF((AL26)&lt;=8,P2,P2+ROUND(INT(((AL26-8)*I2)),-1))</f>
        <v>1500</v>
      </c>
      <c r="AA39" s="24"/>
      <c r="AB39" s="17">
        <f>IF((AL28)&lt;=8,P2,P2+ROUND(INT(((AL28-8)*I2)),-1))</f>
        <v>1500</v>
      </c>
      <c r="AC39" s="24"/>
      <c r="AD39" s="30">
        <f>IF((AL30)&lt;=8,P2,P2+ROUND(INT(((AL30-8)*I2)),-1))</f>
        <v>1500</v>
      </c>
      <c r="AE39" s="24"/>
      <c r="AF39" s="30">
        <f>IF((AL32)&lt;=8,P2,P2+ROUND(INT(((AL32-8)*I2)),-1))</f>
        <v>1500</v>
      </c>
      <c r="AG39" s="24"/>
      <c r="AH39" s="30">
        <f>IF((AL34)&lt;=8,P2,P2+ROUND(INT(((AL34-8)*I2)),-1))</f>
        <v>1500</v>
      </c>
      <c r="AI39" s="24"/>
      <c r="AJ39" s="30">
        <f>IF((AL36)&lt;=8,P2,P2+ROUND(INT(((AL36-8)*I2)),-1))</f>
        <v>1500</v>
      </c>
      <c r="AK39" s="24"/>
      <c r="AL39" s="406"/>
      <c r="AM39" s="407"/>
      <c r="AN39" s="408"/>
      <c r="AO39" s="408"/>
      <c r="AP39" s="411"/>
      <c r="AQ39" s="412"/>
    </row>
    <row r="40" spans="1:43" s="12" customFormat="1" ht="27" hidden="1" customHeight="1" x14ac:dyDescent="0.3">
      <c r="A40" s="402">
        <f>AN40</f>
        <v>0</v>
      </c>
      <c r="B40" s="104"/>
      <c r="C40" s="105">
        <f>MROUND(ROUNDDOWN(B41*0.8,-1),50)</f>
        <v>2150</v>
      </c>
      <c r="D40" s="46"/>
      <c r="E40" s="47">
        <f>C40-$S$2</f>
        <v>950</v>
      </c>
      <c r="F40" s="108"/>
      <c r="G40" s="105">
        <f>MROUND(ROUNDDOWN(F41*0.8,-1),50)</f>
        <v>1250</v>
      </c>
      <c r="H40" s="25"/>
      <c r="I40" s="26">
        <f t="shared" ref="I40:Q42" si="31">ROUND(H41*0.8,-1)</f>
        <v>1200</v>
      </c>
      <c r="J40" s="25"/>
      <c r="K40" s="22">
        <f t="shared" si="31"/>
        <v>1200</v>
      </c>
      <c r="L40" s="25"/>
      <c r="M40" s="26">
        <f t="shared" si="31"/>
        <v>1200</v>
      </c>
      <c r="N40" s="25"/>
      <c r="O40" s="22">
        <f t="shared" si="31"/>
        <v>1200</v>
      </c>
      <c r="P40" s="25"/>
      <c r="Q40" s="22">
        <f t="shared" si="28"/>
        <v>1200</v>
      </c>
      <c r="R40" s="25"/>
      <c r="S40" s="22">
        <f t="shared" ref="S40:U42" si="32">ROUND(R41*0.8,-1)</f>
        <v>1200</v>
      </c>
      <c r="T40" s="25"/>
      <c r="U40" s="22">
        <f t="shared" si="29"/>
        <v>1200</v>
      </c>
      <c r="V40" s="25"/>
      <c r="W40" s="22">
        <f t="shared" si="26"/>
        <v>1200</v>
      </c>
      <c r="X40" s="25"/>
      <c r="Y40" s="22">
        <f t="shared" si="24"/>
        <v>1200</v>
      </c>
      <c r="Z40" s="25"/>
      <c r="AA40" s="22">
        <f t="shared" si="22"/>
        <v>1200</v>
      </c>
      <c r="AB40" s="14"/>
      <c r="AC40" s="22">
        <f t="shared" si="20"/>
        <v>1200</v>
      </c>
      <c r="AD40" s="25"/>
      <c r="AE40" s="22">
        <f t="shared" si="18"/>
        <v>1200</v>
      </c>
      <c r="AF40" s="25"/>
      <c r="AG40" s="22">
        <f t="shared" si="16"/>
        <v>1200</v>
      </c>
      <c r="AH40" s="25"/>
      <c r="AI40" s="22">
        <f t="shared" ref="AI40:AK42" si="33">ROUND(AH41*0.8,-1)</f>
        <v>1200</v>
      </c>
      <c r="AJ40" s="25"/>
      <c r="AK40" s="22">
        <f t="shared" si="30"/>
        <v>1200</v>
      </c>
      <c r="AL40" s="14"/>
      <c r="AM40" s="11">
        <f t="shared" si="27"/>
        <v>1200</v>
      </c>
      <c r="AN40" s="404"/>
      <c r="AO40" s="405"/>
      <c r="AP40" s="408"/>
      <c r="AQ40" s="413"/>
    </row>
    <row r="41" spans="1:43" s="12" customFormat="1" ht="27" hidden="1" customHeight="1" x14ac:dyDescent="0.3">
      <c r="A41" s="403"/>
      <c r="B41" s="106">
        <f>$P$2+MROUND(ROUNDDOWN(AN5*$I$2,-1),50)</f>
        <v>2700</v>
      </c>
      <c r="C41" s="107"/>
      <c r="D41" s="48">
        <f>B41-$P$2</f>
        <v>1200</v>
      </c>
      <c r="E41" s="49"/>
      <c r="F41" s="109">
        <f>IF((AN6)&lt;=$X$2,$P$2,$P$2+MROUND(ROUNDDOWN((AN6-$X$2)*$I$2,-1),50))</f>
        <v>1550</v>
      </c>
      <c r="G41" s="110"/>
      <c r="H41" s="27">
        <f>IF((AN8)&lt;=8,P2,P2+ROUND(INT(((AN8-8)*I2)),-1))</f>
        <v>1500</v>
      </c>
      <c r="I41" s="28"/>
      <c r="J41" s="30">
        <f>IF((AN10)&lt;=8,P2,P2+ROUND(INT(((AN10-8)*I2)),-1))</f>
        <v>1500</v>
      </c>
      <c r="K41" s="24"/>
      <c r="L41" s="27">
        <f>IF((AN12)&lt;=8,P2,P2+ROUND(INT(((AN12-8)*I2)),-1))</f>
        <v>1500</v>
      </c>
      <c r="M41" s="28"/>
      <c r="N41" s="30">
        <f>IF((AN14)&lt;=8,P2,P2+ROUND(INT(((AN14-8)*I2)),-1))</f>
        <v>1500</v>
      </c>
      <c r="O41" s="24"/>
      <c r="P41" s="30">
        <f>IF((AN16)&lt;=8,P2,P2+ROUND(INT(((AN16-8)*I2)),-1))</f>
        <v>1500</v>
      </c>
      <c r="Q41" s="24"/>
      <c r="R41" s="30">
        <f>IF((AN18)&lt;=8,P2,P2+ROUND(INT(((AN18-8)*I2)),-1))</f>
        <v>1500</v>
      </c>
      <c r="S41" s="24"/>
      <c r="T41" s="30">
        <f>IF((AN20)&lt;=8,P2,P2+ROUND(INT(((AN20-8)*I2)),-1))</f>
        <v>1500</v>
      </c>
      <c r="U41" s="24"/>
      <c r="V41" s="30">
        <f>IF((AN22)&lt;=8,P2,P2+ROUND(INT(((AN22-8)*I2)),-1))</f>
        <v>1500</v>
      </c>
      <c r="W41" s="24"/>
      <c r="X41" s="30">
        <f>IF((AN24)&lt;=8,P2,P2+ROUND(INT(((AN24-8)*I2)),-1))</f>
        <v>1500</v>
      </c>
      <c r="Y41" s="24"/>
      <c r="Z41" s="30">
        <f>IF((AN26)&lt;=8,P2,P2+ROUND(INT(((AN26-8)*I2)),-1))</f>
        <v>1500</v>
      </c>
      <c r="AA41" s="24"/>
      <c r="AB41" s="17">
        <f>IF((AN28)&lt;=8,P2,P2+ROUND(INT(((AN28-8)*I2)),-1))</f>
        <v>1500</v>
      </c>
      <c r="AC41" s="24"/>
      <c r="AD41" s="30">
        <f>IF((AN30)&lt;=8,P2,P2+ROUND(INT(((AN30-8)*I2)),-1))</f>
        <v>1500</v>
      </c>
      <c r="AE41" s="24"/>
      <c r="AF41" s="30">
        <f>IF((AN32)&lt;=8,P2,P2+ROUND(INT(((AN32-8)*I2)),-1))</f>
        <v>1500</v>
      </c>
      <c r="AG41" s="24"/>
      <c r="AH41" s="30">
        <f>IF((AN34)&lt;=8,P2,P2+ROUND(INT(((AN34-8)*I2)),-1))</f>
        <v>1500</v>
      </c>
      <c r="AI41" s="24"/>
      <c r="AJ41" s="30">
        <f>IF((AN36)&lt;=8,P2,P2+ROUND(INT(((AN36-8)*I2)),-1))</f>
        <v>1500</v>
      </c>
      <c r="AK41" s="24"/>
      <c r="AL41" s="17">
        <f>IF((AN38)&lt;=8,P2,P2+ROUND(INT(((AN38-8)*I2)),-1))</f>
        <v>1500</v>
      </c>
      <c r="AM41" s="13"/>
      <c r="AN41" s="406"/>
      <c r="AO41" s="407"/>
      <c r="AP41" s="408"/>
      <c r="AQ41" s="413"/>
    </row>
    <row r="42" spans="1:43" s="12" customFormat="1" ht="27" hidden="1" customHeight="1" x14ac:dyDescent="0.3">
      <c r="A42" s="402">
        <f>AP42</f>
        <v>0</v>
      </c>
      <c r="B42" s="104"/>
      <c r="C42" s="105">
        <f>MROUND(ROUNDDOWN(B43*0.8,-1),50)</f>
        <v>2150</v>
      </c>
      <c r="D42" s="46"/>
      <c r="E42" s="47">
        <f>C42-$S$2</f>
        <v>950</v>
      </c>
      <c r="F42" s="108"/>
      <c r="G42" s="105">
        <f>MROUND(ROUNDDOWN(F43*0.8,-1),50)</f>
        <v>1250</v>
      </c>
      <c r="H42" s="25"/>
      <c r="I42" s="26">
        <f t="shared" ref="I42:O42" si="34">ROUND(H43*0.8,-1)</f>
        <v>1200</v>
      </c>
      <c r="J42" s="25"/>
      <c r="K42" s="22">
        <f t="shared" si="34"/>
        <v>1200</v>
      </c>
      <c r="L42" s="25"/>
      <c r="M42" s="26">
        <f t="shared" si="34"/>
        <v>1200</v>
      </c>
      <c r="N42" s="25"/>
      <c r="O42" s="22">
        <f t="shared" si="34"/>
        <v>1200</v>
      </c>
      <c r="P42" s="25"/>
      <c r="Q42" s="22">
        <f t="shared" si="31"/>
        <v>1200</v>
      </c>
      <c r="R42" s="25"/>
      <c r="S42" s="22">
        <f t="shared" ref="S42" si="35">ROUND(R43*0.8,-1)</f>
        <v>1200</v>
      </c>
      <c r="T42" s="25"/>
      <c r="U42" s="22">
        <f t="shared" si="32"/>
        <v>1200</v>
      </c>
      <c r="V42" s="25"/>
      <c r="W42" s="22">
        <f t="shared" si="29"/>
        <v>1200</v>
      </c>
      <c r="X42" s="25"/>
      <c r="Y42" s="22">
        <f t="shared" si="26"/>
        <v>1200</v>
      </c>
      <c r="Z42" s="25"/>
      <c r="AA42" s="22">
        <f t="shared" si="24"/>
        <v>1200</v>
      </c>
      <c r="AB42" s="14"/>
      <c r="AC42" s="22">
        <f t="shared" si="22"/>
        <v>1200</v>
      </c>
      <c r="AD42" s="25"/>
      <c r="AE42" s="22">
        <f t="shared" si="20"/>
        <v>1200</v>
      </c>
      <c r="AF42" s="25"/>
      <c r="AG42" s="22">
        <f t="shared" si="18"/>
        <v>1200</v>
      </c>
      <c r="AH42" s="25"/>
      <c r="AI42" s="22">
        <f t="shared" ref="AI42" si="36">ROUND(AH43*0.8,-1)</f>
        <v>1200</v>
      </c>
      <c r="AJ42" s="25"/>
      <c r="AK42" s="22">
        <f t="shared" si="33"/>
        <v>1200</v>
      </c>
      <c r="AL42" s="14"/>
      <c r="AM42" s="11">
        <f t="shared" si="30"/>
        <v>1200</v>
      </c>
      <c r="AN42" s="14"/>
      <c r="AO42" s="11">
        <f t="shared" si="27"/>
        <v>1200</v>
      </c>
      <c r="AP42" s="404"/>
      <c r="AQ42" s="422"/>
    </row>
    <row r="43" spans="1:43" s="12" customFormat="1" ht="27" hidden="1" customHeight="1" thickBot="1" x14ac:dyDescent="0.35">
      <c r="A43" s="421"/>
      <c r="B43" s="106">
        <f>$P$2+MROUND(ROUNDDOWN(AP5*$I$2,-1),50)</f>
        <v>2700</v>
      </c>
      <c r="C43" s="107"/>
      <c r="D43" s="64">
        <f>B43-$P$2</f>
        <v>1200</v>
      </c>
      <c r="E43" s="65"/>
      <c r="F43" s="109">
        <f>IF((AP6)&lt;=$X$2,$P$2,$P$2+MROUND(ROUNDDOWN((AP6-$X$2)*$I$2,-1),50))</f>
        <v>1550</v>
      </c>
      <c r="G43" s="110"/>
      <c r="H43" s="37">
        <f>IF((AP8)&lt;=8,P2,P2+ROUND(INT(((AP8-8)*I2)),-1))</f>
        <v>1500</v>
      </c>
      <c r="I43" s="38"/>
      <c r="J43" s="39">
        <f>IF((AP10)&lt;=8,P2,P2+ROUND(INT(((AP10-8)*I2)),-1))</f>
        <v>1500</v>
      </c>
      <c r="K43" s="36"/>
      <c r="L43" s="37">
        <f>IF((AP12)&lt;=8,P2,P2+ROUND(INT(((AP12-8)*I2)),-1))</f>
        <v>1500</v>
      </c>
      <c r="M43" s="38"/>
      <c r="N43" s="39">
        <f>IF((AP14)&lt;=8,P2,P2+ROUND(INT(((AP14-8)*I2)),-1))</f>
        <v>1500</v>
      </c>
      <c r="O43" s="36"/>
      <c r="P43" s="39">
        <f>IF((AP16)&lt;=8,P2,P2+ROUND(INT(((AP16-8)*I2)),-1))</f>
        <v>1500</v>
      </c>
      <c r="Q43" s="36"/>
      <c r="R43" s="39">
        <f>IF((AP18)&lt;=8,P2,P2+ROUND(INT(((AP18-8)*I2)),-1))</f>
        <v>1500</v>
      </c>
      <c r="S43" s="36"/>
      <c r="T43" s="39">
        <f>IF((AP20)&lt;=8,P2,P2+ROUND(INT(((AP20-8)*I2)),-1))</f>
        <v>1500</v>
      </c>
      <c r="U43" s="36"/>
      <c r="V43" s="39">
        <f>IF((AP22)&lt;=8,P2,P2+ROUND(INT(((AP22-8)*I2)),-1))</f>
        <v>1500</v>
      </c>
      <c r="W43" s="36"/>
      <c r="X43" s="39">
        <f>IF((AP24)&lt;=8,P2,P2+ROUND(INT(((AP24-8)*I2)),-1))</f>
        <v>1500</v>
      </c>
      <c r="Y43" s="36"/>
      <c r="Z43" s="39">
        <f>IF((AP26)&lt;=8,P2,P2+ROUND(INT(((AP26-8)*I2)),-1))</f>
        <v>1500</v>
      </c>
      <c r="AA43" s="36"/>
      <c r="AB43" s="66">
        <f>IF((AP28)&lt;=8,P2,P2+ROUND(INT(((AP28-8)*I2)),-1))</f>
        <v>1500</v>
      </c>
      <c r="AC43" s="36"/>
      <c r="AD43" s="39">
        <f>IF((AP30)&lt;=8,P2,P2+ROUND(INT(((AP30-8)*I2)),-1))</f>
        <v>1500</v>
      </c>
      <c r="AE43" s="36"/>
      <c r="AF43" s="39">
        <f>IF((AP32)&lt;=8,P2,P2+ROUND(INT(((AP32-8)*I2)),-1))</f>
        <v>1500</v>
      </c>
      <c r="AG43" s="36"/>
      <c r="AH43" s="39">
        <f>IF((AP34)&lt;=8,P2,P2+ROUND(INT(((AP34-8)*I2)),-1))</f>
        <v>1500</v>
      </c>
      <c r="AI43" s="36"/>
      <c r="AJ43" s="39">
        <f>IF((AP36)&lt;=8,P2,P2+ROUND(INT(((AP36-8)*I2)),-1))</f>
        <v>1500</v>
      </c>
      <c r="AK43" s="36"/>
      <c r="AL43" s="39">
        <f>IF((AP38)&lt;=8,P2,P2+ROUND(INT(((AP38-8)*I2)),-1))</f>
        <v>1500</v>
      </c>
      <c r="AM43" s="36"/>
      <c r="AN43" s="39">
        <f>IF((AP40)&lt;=8,P2,P2+ROUND(INT(((AP40-8)*I2)),-1))</f>
        <v>1500</v>
      </c>
      <c r="AO43" s="36"/>
      <c r="AP43" s="423"/>
      <c r="AQ43" s="424"/>
    </row>
    <row r="44" spans="1:43" s="18" customFormat="1" ht="18" hidden="1" x14ac:dyDescent="0.3">
      <c r="B44" s="104"/>
      <c r="C44" s="105">
        <f>MROUND(ROUNDDOWN(B45*0.8,-1),50)</f>
        <v>1200</v>
      </c>
      <c r="F44" s="108"/>
      <c r="G44" s="105">
        <f>MROUND(ROUNDDOWN(F45*0.8,-1),50)</f>
        <v>1200</v>
      </c>
      <c r="H44" s="19"/>
      <c r="I44" s="19"/>
      <c r="J44" s="19"/>
      <c r="K44" s="19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</row>
    <row r="45" spans="1:43" hidden="1" x14ac:dyDescent="0.3">
      <c r="B45" s="106">
        <f>$P$2+MROUND(ROUNDDOWN(AR5*$I$2,-1),50)</f>
        <v>1500</v>
      </c>
      <c r="C45" s="107"/>
      <c r="F45" s="185">
        <f>IF((AR6)&lt;=$X$2,$P$2,$P$2+MROUND(ROUNDDOWN((AR6-$X$2)*$I$2,-1),50))</f>
        <v>1500</v>
      </c>
      <c r="G45" s="110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x14ac:dyDescent="0.3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x14ac:dyDescent="0.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x14ac:dyDescent="0.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6:43" x14ac:dyDescent="0.3">
      <c r="F49" s="1" t="s">
        <v>209</v>
      </c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6:43" x14ac:dyDescent="0.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6:43" x14ac:dyDescent="0.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6:43" x14ac:dyDescent="0.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6:43" x14ac:dyDescent="0.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6:43" x14ac:dyDescent="0.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6:43" x14ac:dyDescent="0.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6:43" x14ac:dyDescent="0.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6:43" x14ac:dyDescent="0.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6:43" x14ac:dyDescent="0.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6:43" x14ac:dyDescent="0.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6:43" x14ac:dyDescent="0.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6:43" x14ac:dyDescent="0.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6:43" x14ac:dyDescent="0.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6:43" x14ac:dyDescent="0.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6:43" x14ac:dyDescent="0.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 x14ac:dyDescent="0.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 x14ac:dyDescent="0.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 x14ac:dyDescent="0.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 x14ac:dyDescent="0.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 x14ac:dyDescent="0.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 x14ac:dyDescent="0.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 x14ac:dyDescent="0.3"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 x14ac:dyDescent="0.3">
      <c r="L72" s="8"/>
      <c r="M72" s="8"/>
      <c r="N72" s="8"/>
      <c r="O72" s="9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</row>
    <row r="73" spans="12:43" x14ac:dyDescent="0.3">
      <c r="L73" s="8"/>
      <c r="M73" s="8"/>
    </row>
    <row r="74" spans="12:43" ht="16.5" customHeight="1" x14ac:dyDescent="0.3"/>
    <row r="75" spans="12:43" ht="16.5" customHeight="1" x14ac:dyDescent="0.3"/>
    <row r="76" spans="12:43" ht="16.5" customHeight="1" x14ac:dyDescent="0.3"/>
    <row r="77" spans="12:43" ht="16.5" customHeight="1" x14ac:dyDescent="0.3"/>
    <row r="78" spans="12:43" ht="16.5" customHeight="1" x14ac:dyDescent="0.3"/>
    <row r="79" spans="12:43" ht="16.5" customHeight="1" x14ac:dyDescent="0.3"/>
  </sheetData>
  <mergeCells count="248">
    <mergeCell ref="A40:A41"/>
    <mergeCell ref="AN40:AO41"/>
    <mergeCell ref="AP40:AQ41"/>
    <mergeCell ref="A42:A43"/>
    <mergeCell ref="AP42:AQ43"/>
    <mergeCell ref="F4:O4"/>
    <mergeCell ref="P4:W4"/>
    <mergeCell ref="A36:A37"/>
    <mergeCell ref="AJ36:AK37"/>
    <mergeCell ref="AL36:AM37"/>
    <mergeCell ref="AN36:AO37"/>
    <mergeCell ref="AP36:AQ37"/>
    <mergeCell ref="A38:A39"/>
    <mergeCell ref="AL38:AM39"/>
    <mergeCell ref="AN38:AO39"/>
    <mergeCell ref="AP38:AQ39"/>
    <mergeCell ref="A34:A35"/>
    <mergeCell ref="AH34:AI35"/>
    <mergeCell ref="AJ34:AK35"/>
    <mergeCell ref="AL34:AM35"/>
    <mergeCell ref="AN34:AO35"/>
    <mergeCell ref="AP34:AQ35"/>
    <mergeCell ref="AN30:AO31"/>
    <mergeCell ref="AP30:AQ31"/>
    <mergeCell ref="A32:A33"/>
    <mergeCell ref="AF32:AG33"/>
    <mergeCell ref="AH32:AI33"/>
    <mergeCell ref="AJ32:AK33"/>
    <mergeCell ref="AL32:AM33"/>
    <mergeCell ref="AN32:AO33"/>
    <mergeCell ref="AP32:AQ33"/>
    <mergeCell ref="AJ28:AK29"/>
    <mergeCell ref="AL28:AM29"/>
    <mergeCell ref="AN28:AO29"/>
    <mergeCell ref="AP28:AQ29"/>
    <mergeCell ref="A30:A31"/>
    <mergeCell ref="AD30:AE31"/>
    <mergeCell ref="AF30:AG31"/>
    <mergeCell ref="AH30:AI31"/>
    <mergeCell ref="AJ30:AK31"/>
    <mergeCell ref="AL30:AM31"/>
    <mergeCell ref="AH26:AI27"/>
    <mergeCell ref="AJ26:AK27"/>
    <mergeCell ref="AL26:AM27"/>
    <mergeCell ref="AN26:AO27"/>
    <mergeCell ref="AP26:AQ27"/>
    <mergeCell ref="A28:A29"/>
    <mergeCell ref="AB28:AC29"/>
    <mergeCell ref="AD28:AE29"/>
    <mergeCell ref="AF28:AG29"/>
    <mergeCell ref="AH28:AI29"/>
    <mergeCell ref="A26:A27"/>
    <mergeCell ref="Z26:AA27"/>
    <mergeCell ref="AB26:AC27"/>
    <mergeCell ref="AD26:AE27"/>
    <mergeCell ref="AF26:AG27"/>
    <mergeCell ref="A24:A25"/>
    <mergeCell ref="X24:Y25"/>
    <mergeCell ref="Z24:AA25"/>
    <mergeCell ref="AB24:AC25"/>
    <mergeCell ref="AD24:AE25"/>
    <mergeCell ref="AF24:AG25"/>
    <mergeCell ref="AJ22:AK23"/>
    <mergeCell ref="AL22:AM23"/>
    <mergeCell ref="AN22:AO23"/>
    <mergeCell ref="A22:A23"/>
    <mergeCell ref="V22:W23"/>
    <mergeCell ref="X22:Y23"/>
    <mergeCell ref="Z22:AA23"/>
    <mergeCell ref="AB22:AC23"/>
    <mergeCell ref="AD22:AE23"/>
    <mergeCell ref="AF22:AG23"/>
    <mergeCell ref="AP22:AQ23"/>
    <mergeCell ref="AJ20:AK21"/>
    <mergeCell ref="AL20:AM21"/>
    <mergeCell ref="AN20:AO21"/>
    <mergeCell ref="AP20:AQ21"/>
    <mergeCell ref="AH24:AI25"/>
    <mergeCell ref="AJ24:AK25"/>
    <mergeCell ref="AL24:AM25"/>
    <mergeCell ref="AN24:AO25"/>
    <mergeCell ref="AP24:AQ25"/>
    <mergeCell ref="AH22:AI23"/>
    <mergeCell ref="AP18:AQ19"/>
    <mergeCell ref="A20:A21"/>
    <mergeCell ref="T20:U21"/>
    <mergeCell ref="V20:W21"/>
    <mergeCell ref="X20:Y21"/>
    <mergeCell ref="Z20:AA21"/>
    <mergeCell ref="AB20:AC21"/>
    <mergeCell ref="AD20:AE21"/>
    <mergeCell ref="AF20:AG21"/>
    <mergeCell ref="AH20:AI21"/>
    <mergeCell ref="AD18:AE19"/>
    <mergeCell ref="AF18:AG19"/>
    <mergeCell ref="AH18:AI19"/>
    <mergeCell ref="AJ18:AK19"/>
    <mergeCell ref="AL18:AM19"/>
    <mergeCell ref="AN18:AO19"/>
    <mergeCell ref="A18:A19"/>
    <mergeCell ref="R18:S19"/>
    <mergeCell ref="T18:U19"/>
    <mergeCell ref="V18:W19"/>
    <mergeCell ref="X18:Y19"/>
    <mergeCell ref="Z18:AA19"/>
    <mergeCell ref="AB18:AC19"/>
    <mergeCell ref="AL14:AM15"/>
    <mergeCell ref="AN14:AO15"/>
    <mergeCell ref="AP14:AQ15"/>
    <mergeCell ref="A16:A17"/>
    <mergeCell ref="P16:Q17"/>
    <mergeCell ref="R16:S17"/>
    <mergeCell ref="T16:U17"/>
    <mergeCell ref="V16:W17"/>
    <mergeCell ref="X16:Y17"/>
    <mergeCell ref="X14:Y15"/>
    <mergeCell ref="Z14:AA15"/>
    <mergeCell ref="AB14:AC15"/>
    <mergeCell ref="AD14:AE15"/>
    <mergeCell ref="AF14:AG15"/>
    <mergeCell ref="AH14:AI15"/>
    <mergeCell ref="AL16:AM17"/>
    <mergeCell ref="AN16:AO17"/>
    <mergeCell ref="AP16:AQ17"/>
    <mergeCell ref="AD16:AE17"/>
    <mergeCell ref="AF16:AG17"/>
    <mergeCell ref="AH16:AI17"/>
    <mergeCell ref="AJ16:AK17"/>
    <mergeCell ref="A14:A15"/>
    <mergeCell ref="N14:O15"/>
    <mergeCell ref="P14:Q15"/>
    <mergeCell ref="R14:S15"/>
    <mergeCell ref="T14:U15"/>
    <mergeCell ref="V14:W15"/>
    <mergeCell ref="X12:Y13"/>
    <mergeCell ref="Z12:AA13"/>
    <mergeCell ref="AB12:AC13"/>
    <mergeCell ref="Z16:AA17"/>
    <mergeCell ref="AB16:AC17"/>
    <mergeCell ref="AJ14:AK15"/>
    <mergeCell ref="AL10:AM11"/>
    <mergeCell ref="AN10:AO11"/>
    <mergeCell ref="AP10:AQ11"/>
    <mergeCell ref="A12:A13"/>
    <mergeCell ref="L12:M13"/>
    <mergeCell ref="N12:O13"/>
    <mergeCell ref="P12:Q13"/>
    <mergeCell ref="R12:S13"/>
    <mergeCell ref="T12:U13"/>
    <mergeCell ref="V12:W13"/>
    <mergeCell ref="Z10:AA11"/>
    <mergeCell ref="AB10:AC11"/>
    <mergeCell ref="AD10:AE11"/>
    <mergeCell ref="AF10:AG11"/>
    <mergeCell ref="AH10:AI11"/>
    <mergeCell ref="AJ10:AK11"/>
    <mergeCell ref="AJ12:AK13"/>
    <mergeCell ref="AL12:AM13"/>
    <mergeCell ref="AN12:AO13"/>
    <mergeCell ref="AP12:AQ13"/>
    <mergeCell ref="AD12:AE13"/>
    <mergeCell ref="AF12:AG13"/>
    <mergeCell ref="AH12:AI13"/>
    <mergeCell ref="AP8:AQ9"/>
    <mergeCell ref="A10:A11"/>
    <mergeCell ref="J10:K11"/>
    <mergeCell ref="L10:M11"/>
    <mergeCell ref="N10:O11"/>
    <mergeCell ref="P10:Q11"/>
    <mergeCell ref="R10:S11"/>
    <mergeCell ref="T10:U11"/>
    <mergeCell ref="V10:W11"/>
    <mergeCell ref="X10:Y11"/>
    <mergeCell ref="AD8:AE9"/>
    <mergeCell ref="AF8:AG9"/>
    <mergeCell ref="AH8:AI9"/>
    <mergeCell ref="AJ8:AK9"/>
    <mergeCell ref="AL8:AM9"/>
    <mergeCell ref="AN8:AO9"/>
    <mergeCell ref="R8:S9"/>
    <mergeCell ref="T8:U9"/>
    <mergeCell ref="V8:W9"/>
    <mergeCell ref="X8:Y9"/>
    <mergeCell ref="Z8:AA9"/>
    <mergeCell ref="AB8:AC9"/>
    <mergeCell ref="A8:A9"/>
    <mergeCell ref="H8:I9"/>
    <mergeCell ref="J8:K9"/>
    <mergeCell ref="L8:M9"/>
    <mergeCell ref="N8:O9"/>
    <mergeCell ref="P8:Q9"/>
    <mergeCell ref="AF6:AG7"/>
    <mergeCell ref="AH6:AI7"/>
    <mergeCell ref="AJ6:AK7"/>
    <mergeCell ref="AL6:AM7"/>
    <mergeCell ref="AN6:AO7"/>
    <mergeCell ref="AP6:AQ7"/>
    <mergeCell ref="T6:U7"/>
    <mergeCell ref="V6:W7"/>
    <mergeCell ref="X6:Y7"/>
    <mergeCell ref="Z6:AA7"/>
    <mergeCell ref="AB6:AC7"/>
    <mergeCell ref="AD6:AE7"/>
    <mergeCell ref="AN5:AO5"/>
    <mergeCell ref="AP5:AQ5"/>
    <mergeCell ref="AD5:AE5"/>
    <mergeCell ref="AF5:AG5"/>
    <mergeCell ref="AH5:AI5"/>
    <mergeCell ref="AJ5:AK5"/>
    <mergeCell ref="AL5:AM5"/>
    <mergeCell ref="A6:A7"/>
    <mergeCell ref="F6:G7"/>
    <mergeCell ref="H6:I7"/>
    <mergeCell ref="J6:K7"/>
    <mergeCell ref="L6:M7"/>
    <mergeCell ref="N6:O7"/>
    <mergeCell ref="P6:Q7"/>
    <mergeCell ref="R6:S7"/>
    <mergeCell ref="AB5:AC5"/>
    <mergeCell ref="P5:Q5"/>
    <mergeCell ref="R5:S5"/>
    <mergeCell ref="T5:U5"/>
    <mergeCell ref="V5:W5"/>
    <mergeCell ref="X5:Y5"/>
    <mergeCell ref="Z5:AA5"/>
    <mergeCell ref="A5:C5"/>
    <mergeCell ref="D5:E5"/>
    <mergeCell ref="F5:G5"/>
    <mergeCell ref="H5:I5"/>
    <mergeCell ref="J5:K5"/>
    <mergeCell ref="L5:M5"/>
    <mergeCell ref="N5:O5"/>
    <mergeCell ref="Z4:AA4"/>
    <mergeCell ref="AB4:AC4"/>
    <mergeCell ref="X4:Y4"/>
    <mergeCell ref="I2:K2"/>
    <mergeCell ref="P2:Q2"/>
    <mergeCell ref="S2:T2"/>
    <mergeCell ref="X2:Y2"/>
    <mergeCell ref="B3:AQ3"/>
    <mergeCell ref="B4:E4"/>
    <mergeCell ref="AL4:AM4"/>
    <mergeCell ref="AN4:AO4"/>
    <mergeCell ref="AP4:AQ4"/>
    <mergeCell ref="AD4:AE4"/>
    <mergeCell ref="AF4:AG4"/>
    <mergeCell ref="AH4:AI4"/>
    <mergeCell ref="AJ4:AK4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3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FF0000"/>
    <pageSetUpPr fitToPage="1"/>
  </sheetPr>
  <dimension ref="A1:BD78"/>
  <sheetViews>
    <sheetView zoomScaleNormal="100" workbookViewId="0">
      <selection activeCell="J12" sqref="J12"/>
    </sheetView>
  </sheetViews>
  <sheetFormatPr defaultColWidth="3" defaultRowHeight="16.5" x14ac:dyDescent="0.3"/>
  <cols>
    <col min="1" max="1" width="17.25" style="2" bestFit="1" customWidth="1"/>
    <col min="2" max="2" width="9.75" style="2" bestFit="1" customWidth="1"/>
    <col min="3" max="5" width="8.875" style="2" bestFit="1" customWidth="1"/>
    <col min="6" max="11" width="8.875" style="1" bestFit="1" customWidth="1"/>
    <col min="12" max="16" width="6.875" style="1" customWidth="1"/>
    <col min="17" max="17" width="8.625" style="1" customWidth="1"/>
    <col min="18" max="27" width="6.875" style="1" customWidth="1"/>
    <col min="28" max="43" width="8.125" style="1" hidden="1" customWidth="1"/>
    <col min="44" max="56" width="3.5" style="2" hidden="1" customWidth="1"/>
    <col min="57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6.5" customHeight="1" thickBot="1" x14ac:dyDescent="0.35">
      <c r="B2" s="513" t="s">
        <v>269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3"/>
      <c r="AH2" s="513"/>
      <c r="AI2" s="513"/>
      <c r="AJ2" s="513"/>
      <c r="AK2" s="513"/>
      <c r="AL2" s="513"/>
      <c r="AM2" s="513"/>
      <c r="AN2" s="513"/>
      <c r="AO2" s="513"/>
      <c r="AP2" s="513"/>
      <c r="AQ2" s="513"/>
    </row>
    <row r="3" spans="1:46" s="170" customFormat="1" ht="51.75" customHeight="1" x14ac:dyDescent="0.3">
      <c r="A3" s="224" t="s">
        <v>48</v>
      </c>
      <c r="B3" s="514" t="s">
        <v>239</v>
      </c>
      <c r="C3" s="515"/>
      <c r="D3" s="515"/>
      <c r="E3" s="516"/>
      <c r="F3" s="517" t="s">
        <v>240</v>
      </c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9"/>
      <c r="R3" s="518" t="s">
        <v>241</v>
      </c>
      <c r="S3" s="515"/>
      <c r="T3" s="515"/>
      <c r="U3" s="515"/>
      <c r="V3" s="515"/>
      <c r="W3" s="515"/>
      <c r="X3" s="515"/>
      <c r="Y3" s="515"/>
      <c r="Z3" s="515"/>
      <c r="AA3" s="519"/>
      <c r="AB3" s="516" t="e">
        <f t="shared" ref="AB3" si="0">$B$3+AB4</f>
        <v>#VALUE!</v>
      </c>
      <c r="AC3" s="511"/>
      <c r="AD3" s="511" t="e">
        <f t="shared" ref="AD3" si="1">$B$3+AD4</f>
        <v>#VALUE!</v>
      </c>
      <c r="AE3" s="511"/>
      <c r="AF3" s="511" t="e">
        <f t="shared" ref="AF3" si="2">$B$3+AF4</f>
        <v>#VALUE!</v>
      </c>
      <c r="AG3" s="511"/>
      <c r="AH3" s="511" t="e">
        <f t="shared" ref="AH3" si="3">$B$3+AH4</f>
        <v>#VALUE!</v>
      </c>
      <c r="AI3" s="511"/>
      <c r="AJ3" s="511" t="e">
        <f t="shared" ref="AJ3" si="4">$B$3+AJ4</f>
        <v>#VALUE!</v>
      </c>
      <c r="AK3" s="511"/>
      <c r="AL3" s="511" t="e">
        <f t="shared" ref="AL3" si="5">$B$3+AL4</f>
        <v>#VALUE!</v>
      </c>
      <c r="AM3" s="511"/>
      <c r="AN3" s="511" t="e">
        <f t="shared" ref="AN3" si="6">$B$3+AN4</f>
        <v>#VALUE!</v>
      </c>
      <c r="AO3" s="511"/>
      <c r="AP3" s="511" t="e">
        <f t="shared" ref="AP3" si="7">$B$3+AP4</f>
        <v>#VALUE!</v>
      </c>
      <c r="AQ3" s="512"/>
    </row>
    <row r="4" spans="1:46" s="139" customFormat="1" ht="51.75" customHeight="1" x14ac:dyDescent="0.3">
      <c r="A4" s="507" t="s">
        <v>42</v>
      </c>
      <c r="B4" s="508"/>
      <c r="C4" s="508"/>
      <c r="D4" s="509" t="s">
        <v>49</v>
      </c>
      <c r="E4" s="510"/>
      <c r="F4" s="468">
        <v>1</v>
      </c>
      <c r="G4" s="468"/>
      <c r="H4" s="503">
        <f>+F4+H5</f>
        <v>2.5</v>
      </c>
      <c r="I4" s="503"/>
      <c r="J4" s="503">
        <f>+H4+J7</f>
        <v>3.5</v>
      </c>
      <c r="K4" s="503"/>
      <c r="L4" s="503">
        <f>J4+L9</f>
        <v>4.5999999999999996</v>
      </c>
      <c r="M4" s="503"/>
      <c r="N4" s="503">
        <f>L4+N11</f>
        <v>5.8999999999999995</v>
      </c>
      <c r="O4" s="503"/>
      <c r="P4" s="503">
        <f>+N4+P13</f>
        <v>7.1</v>
      </c>
      <c r="Q4" s="504"/>
      <c r="R4" s="505">
        <f>+P4+R15</f>
        <v>7.3999999999999995</v>
      </c>
      <c r="S4" s="503"/>
      <c r="T4" s="502">
        <f>+R4+T17</f>
        <v>8.6</v>
      </c>
      <c r="U4" s="503"/>
      <c r="V4" s="503">
        <f>+T4+V19</f>
        <v>9.6</v>
      </c>
      <c r="W4" s="503"/>
      <c r="X4" s="503">
        <f>+V4+X21</f>
        <v>10.5</v>
      </c>
      <c r="Y4" s="503"/>
      <c r="Z4" s="503">
        <f>+X4+Z23</f>
        <v>11.1</v>
      </c>
      <c r="AA4" s="506"/>
      <c r="AB4" s="502">
        <f>+Z4+AB25</f>
        <v>11.1</v>
      </c>
      <c r="AC4" s="503"/>
      <c r="AD4" s="503">
        <f>+AB4+AD27</f>
        <v>11.1</v>
      </c>
      <c r="AE4" s="503"/>
      <c r="AF4" s="503">
        <f>+AD4+AF29</f>
        <v>11.1</v>
      </c>
      <c r="AG4" s="503"/>
      <c r="AH4" s="503">
        <f>+AF4+AH31</f>
        <v>11.1</v>
      </c>
      <c r="AI4" s="503"/>
      <c r="AJ4" s="503">
        <f>+AH4+AJ33</f>
        <v>11.1</v>
      </c>
      <c r="AK4" s="503"/>
      <c r="AL4" s="503">
        <f>+AJ4+AL35</f>
        <v>11.1</v>
      </c>
      <c r="AM4" s="503"/>
      <c r="AN4" s="503">
        <f>+AL4+AN37</f>
        <v>11.1</v>
      </c>
      <c r="AO4" s="503"/>
      <c r="AP4" s="503">
        <f>+AN4+AP39</f>
        <v>11.1</v>
      </c>
      <c r="AQ4" s="506"/>
    </row>
    <row r="5" spans="1:46" s="139" customFormat="1" ht="23.25" customHeight="1" x14ac:dyDescent="0.3">
      <c r="A5" s="477" t="s">
        <v>87</v>
      </c>
      <c r="B5" s="140"/>
      <c r="C5" s="141">
        <f>MROUND(ROUNDDOWN(B6*0.8,-1),50)</f>
        <v>1300</v>
      </c>
      <c r="D5" s="142"/>
      <c r="E5" s="143">
        <f>C5-$S$1</f>
        <v>100</v>
      </c>
      <c r="F5" s="479" t="s">
        <v>147</v>
      </c>
      <c r="G5" s="466"/>
      <c r="H5" s="468">
        <v>1.5</v>
      </c>
      <c r="I5" s="468"/>
      <c r="J5" s="492">
        <f>H5+J7</f>
        <v>2.5</v>
      </c>
      <c r="K5" s="470"/>
      <c r="L5" s="492">
        <f>J5+L9</f>
        <v>3.6</v>
      </c>
      <c r="M5" s="470"/>
      <c r="N5" s="492">
        <f>L5+N11</f>
        <v>4.9000000000000004</v>
      </c>
      <c r="O5" s="470"/>
      <c r="P5" s="492">
        <f>N5+P13</f>
        <v>6.1000000000000005</v>
      </c>
      <c r="Q5" s="473"/>
      <c r="R5" s="469">
        <f>P5+R15</f>
        <v>6.4</v>
      </c>
      <c r="S5" s="470"/>
      <c r="T5" s="473">
        <f>R5+T17</f>
        <v>7.6000000000000005</v>
      </c>
      <c r="U5" s="470"/>
      <c r="V5" s="434">
        <f>T5+V19</f>
        <v>8.6000000000000014</v>
      </c>
      <c r="W5" s="462"/>
      <c r="X5" s="434">
        <f>V5+X21</f>
        <v>9.5000000000000018</v>
      </c>
      <c r="Y5" s="462"/>
      <c r="Z5" s="434">
        <f>X5+Z23</f>
        <v>10.100000000000001</v>
      </c>
      <c r="AA5" s="435"/>
      <c r="AB5" s="461">
        <f>Z5+AB25</f>
        <v>10.100000000000001</v>
      </c>
      <c r="AC5" s="462"/>
      <c r="AD5" s="434">
        <f>AB5+AD27</f>
        <v>10.100000000000001</v>
      </c>
      <c r="AE5" s="462"/>
      <c r="AF5" s="434">
        <f>AD5+AF29</f>
        <v>10.100000000000001</v>
      </c>
      <c r="AG5" s="462"/>
      <c r="AH5" s="434">
        <f>AF5+AH31</f>
        <v>10.100000000000001</v>
      </c>
      <c r="AI5" s="462"/>
      <c r="AJ5" s="434">
        <f>AH5+AJ33</f>
        <v>10.100000000000001</v>
      </c>
      <c r="AK5" s="462"/>
      <c r="AL5" s="434">
        <f>AJ5+AL35</f>
        <v>10.100000000000001</v>
      </c>
      <c r="AM5" s="462"/>
      <c r="AN5" s="434">
        <f>AL5+AN37</f>
        <v>10.100000000000001</v>
      </c>
      <c r="AO5" s="462"/>
      <c r="AP5" s="434">
        <f>AN5+AP39</f>
        <v>10.100000000000001</v>
      </c>
      <c r="AQ5" s="435"/>
    </row>
    <row r="6" spans="1:46" s="139" customFormat="1" ht="23.25" customHeight="1" x14ac:dyDescent="0.3">
      <c r="A6" s="453"/>
      <c r="B6" s="144">
        <f>$P$1+MROUND(ROUNDDOWN(F4*$I$1,-1),50)</f>
        <v>1650</v>
      </c>
      <c r="C6" s="145"/>
      <c r="D6" s="146">
        <f>B6-$P$1</f>
        <v>150</v>
      </c>
      <c r="E6" s="147"/>
      <c r="F6" s="467"/>
      <c r="G6" s="457"/>
      <c r="H6" s="468"/>
      <c r="I6" s="468"/>
      <c r="J6" s="493"/>
      <c r="K6" s="472"/>
      <c r="L6" s="493"/>
      <c r="M6" s="472"/>
      <c r="N6" s="493"/>
      <c r="O6" s="472"/>
      <c r="P6" s="493"/>
      <c r="Q6" s="475"/>
      <c r="R6" s="471"/>
      <c r="S6" s="472"/>
      <c r="T6" s="475"/>
      <c r="U6" s="472"/>
      <c r="V6" s="436"/>
      <c r="W6" s="464"/>
      <c r="X6" s="436"/>
      <c r="Y6" s="464"/>
      <c r="Z6" s="436"/>
      <c r="AA6" s="437"/>
      <c r="AB6" s="463"/>
      <c r="AC6" s="464"/>
      <c r="AD6" s="436"/>
      <c r="AE6" s="464"/>
      <c r="AF6" s="436"/>
      <c r="AG6" s="464"/>
      <c r="AH6" s="436"/>
      <c r="AI6" s="464"/>
      <c r="AJ6" s="436"/>
      <c r="AK6" s="464"/>
      <c r="AL6" s="436"/>
      <c r="AM6" s="464"/>
      <c r="AN6" s="436"/>
      <c r="AO6" s="464"/>
      <c r="AP6" s="436"/>
      <c r="AQ6" s="437"/>
    </row>
    <row r="7" spans="1:46" s="139" customFormat="1" ht="23.25" customHeight="1" x14ac:dyDescent="0.3">
      <c r="A7" s="465" t="s">
        <v>148</v>
      </c>
      <c r="B7" s="140"/>
      <c r="C7" s="141">
        <f>MROUND(ROUNDDOWN(B8*0.8,-1),50)</f>
        <v>1450</v>
      </c>
      <c r="D7" s="142"/>
      <c r="E7" s="143">
        <f>C7-$S$1</f>
        <v>250</v>
      </c>
      <c r="F7" s="116"/>
      <c r="G7" s="115">
        <f>MROUND(ROUNDDOWN(F8*0.8,-1),50)</f>
        <v>1200</v>
      </c>
      <c r="H7" s="440" t="s">
        <v>148</v>
      </c>
      <c r="I7" s="466"/>
      <c r="J7" s="468">
        <v>1</v>
      </c>
      <c r="K7" s="468"/>
      <c r="L7" s="492">
        <f>J7+L9</f>
        <v>2.1</v>
      </c>
      <c r="M7" s="470"/>
      <c r="N7" s="492">
        <f>L7+N11</f>
        <v>3.4000000000000004</v>
      </c>
      <c r="O7" s="470"/>
      <c r="P7" s="492">
        <f>N7+P13</f>
        <v>4.6000000000000005</v>
      </c>
      <c r="Q7" s="473"/>
      <c r="R7" s="469">
        <f>P7+R15</f>
        <v>4.9000000000000004</v>
      </c>
      <c r="S7" s="470"/>
      <c r="T7" s="473">
        <f>R7+T17</f>
        <v>6.1000000000000005</v>
      </c>
      <c r="U7" s="470"/>
      <c r="V7" s="492">
        <f>T7+V19</f>
        <v>7.1000000000000005</v>
      </c>
      <c r="W7" s="470"/>
      <c r="X7" s="492">
        <f>V7+X21</f>
        <v>8</v>
      </c>
      <c r="Y7" s="470"/>
      <c r="Z7" s="434">
        <f>X7+Z23</f>
        <v>8.6</v>
      </c>
      <c r="AA7" s="435"/>
      <c r="AB7" s="461">
        <f>Z7+AB25</f>
        <v>8.6</v>
      </c>
      <c r="AC7" s="462"/>
      <c r="AD7" s="434">
        <f>AB7+AD27</f>
        <v>8.6</v>
      </c>
      <c r="AE7" s="462"/>
      <c r="AF7" s="434">
        <f>AD7+AF29</f>
        <v>8.6</v>
      </c>
      <c r="AG7" s="462"/>
      <c r="AH7" s="434">
        <f>AF7+AH31</f>
        <v>8.6</v>
      </c>
      <c r="AI7" s="462"/>
      <c r="AJ7" s="434">
        <f>AH7+AJ33</f>
        <v>8.6</v>
      </c>
      <c r="AK7" s="462"/>
      <c r="AL7" s="434">
        <f>AJ7+AL35</f>
        <v>8.6</v>
      </c>
      <c r="AM7" s="462"/>
      <c r="AN7" s="434">
        <f>AL7+AN37</f>
        <v>8.6</v>
      </c>
      <c r="AO7" s="462"/>
      <c r="AP7" s="434">
        <f>AN7+AP39</f>
        <v>8.6</v>
      </c>
      <c r="AQ7" s="435"/>
    </row>
    <row r="8" spans="1:46" s="139" customFormat="1" ht="23.25" customHeight="1" x14ac:dyDescent="0.3">
      <c r="A8" s="453"/>
      <c r="B8" s="144">
        <f>$P$1+MROUND(ROUNDDOWN(H4*$I$1,-1),50)</f>
        <v>1800</v>
      </c>
      <c r="C8" s="145"/>
      <c r="D8" s="146">
        <f>B8-$P$1</f>
        <v>300</v>
      </c>
      <c r="E8" s="147"/>
      <c r="F8" s="117">
        <f>IF((H5)&lt;=$X$1,$P$1,$P$1+MROUND(ROUNDDOWN((H5-$X$1)*$I$1,-1),50))</f>
        <v>1500</v>
      </c>
      <c r="G8" s="118"/>
      <c r="H8" s="467"/>
      <c r="I8" s="457"/>
      <c r="J8" s="468"/>
      <c r="K8" s="468"/>
      <c r="L8" s="493"/>
      <c r="M8" s="472"/>
      <c r="N8" s="493"/>
      <c r="O8" s="472"/>
      <c r="P8" s="493"/>
      <c r="Q8" s="475"/>
      <c r="R8" s="471"/>
      <c r="S8" s="472"/>
      <c r="T8" s="475"/>
      <c r="U8" s="472"/>
      <c r="V8" s="493"/>
      <c r="W8" s="472"/>
      <c r="X8" s="493"/>
      <c r="Y8" s="472"/>
      <c r="Z8" s="436"/>
      <c r="AA8" s="437"/>
      <c r="AB8" s="463"/>
      <c r="AC8" s="464"/>
      <c r="AD8" s="436"/>
      <c r="AE8" s="464"/>
      <c r="AF8" s="436"/>
      <c r="AG8" s="464"/>
      <c r="AH8" s="436"/>
      <c r="AI8" s="464"/>
      <c r="AJ8" s="436"/>
      <c r="AK8" s="464"/>
      <c r="AL8" s="436"/>
      <c r="AM8" s="464"/>
      <c r="AN8" s="436"/>
      <c r="AO8" s="464"/>
      <c r="AP8" s="436"/>
      <c r="AQ8" s="437"/>
    </row>
    <row r="9" spans="1:46" s="139" customFormat="1" ht="23.25" customHeight="1" x14ac:dyDescent="0.3">
      <c r="A9" s="477" t="s">
        <v>88</v>
      </c>
      <c r="B9" s="140"/>
      <c r="C9" s="141">
        <f>MROUND(ROUNDDOWN(B10*0.8,-1),50)</f>
        <v>1550</v>
      </c>
      <c r="D9" s="142"/>
      <c r="E9" s="143">
        <f>C9-$S$1</f>
        <v>350</v>
      </c>
      <c r="F9" s="116"/>
      <c r="G9" s="115">
        <f>MROUND(ROUNDDOWN(F10*0.8,-1),50)</f>
        <v>1200</v>
      </c>
      <c r="H9" s="116"/>
      <c r="I9" s="115">
        <f>MROUND(ROUNDDOWN(H10*0.8,-1),50)</f>
        <v>1200</v>
      </c>
      <c r="J9" s="479" t="s">
        <v>149</v>
      </c>
      <c r="K9" s="466"/>
      <c r="L9" s="468">
        <v>1.1000000000000001</v>
      </c>
      <c r="M9" s="468"/>
      <c r="N9" s="494">
        <f>L9+N11</f>
        <v>2.4000000000000004</v>
      </c>
      <c r="O9" s="498"/>
      <c r="P9" s="494">
        <f>N9+P13</f>
        <v>3.6000000000000005</v>
      </c>
      <c r="Q9" s="486"/>
      <c r="R9" s="497">
        <f>P9+R15</f>
        <v>3.9000000000000004</v>
      </c>
      <c r="S9" s="498"/>
      <c r="T9" s="486">
        <f>R9+T17</f>
        <v>5.1000000000000005</v>
      </c>
      <c r="U9" s="498"/>
      <c r="V9" s="494">
        <f>T9+V19</f>
        <v>6.1000000000000005</v>
      </c>
      <c r="W9" s="498"/>
      <c r="X9" s="494">
        <f>V9+X21</f>
        <v>7.0000000000000009</v>
      </c>
      <c r="Y9" s="498"/>
      <c r="Z9" s="494">
        <f>X9+Z23</f>
        <v>7.6000000000000005</v>
      </c>
      <c r="AA9" s="487"/>
      <c r="AB9" s="490">
        <f>Z9+AB25</f>
        <v>7.6000000000000005</v>
      </c>
      <c r="AC9" s="447"/>
      <c r="AD9" s="446">
        <f>AB9+AD27</f>
        <v>7.6000000000000005</v>
      </c>
      <c r="AE9" s="447"/>
      <c r="AF9" s="446">
        <f>AD9+AF29</f>
        <v>7.6000000000000005</v>
      </c>
      <c r="AG9" s="447"/>
      <c r="AH9" s="446">
        <f>AF9+AH31</f>
        <v>7.6000000000000005</v>
      </c>
      <c r="AI9" s="447"/>
      <c r="AJ9" s="446">
        <f>AH9+AJ33</f>
        <v>7.6000000000000005</v>
      </c>
      <c r="AK9" s="447"/>
      <c r="AL9" s="446">
        <f>AJ9+AL35</f>
        <v>7.6000000000000005</v>
      </c>
      <c r="AM9" s="447"/>
      <c r="AN9" s="446">
        <f>AL9+AN37</f>
        <v>7.6000000000000005</v>
      </c>
      <c r="AO9" s="447"/>
      <c r="AP9" s="446">
        <f>AN9+AP39</f>
        <v>7.6000000000000005</v>
      </c>
      <c r="AQ9" s="450"/>
    </row>
    <row r="10" spans="1:46" s="139" customFormat="1" ht="23.25" customHeight="1" x14ac:dyDescent="0.3">
      <c r="A10" s="453"/>
      <c r="B10" s="144">
        <f>$P$1+MROUND(ROUNDDOWN(J4*$I$1,-1),50)</f>
        <v>1950</v>
      </c>
      <c r="C10" s="145"/>
      <c r="D10" s="146">
        <f>B10-$P$1</f>
        <v>450</v>
      </c>
      <c r="E10" s="147"/>
      <c r="F10" s="117">
        <f>IF((J5)&lt;=$X$1,$P$1,$P$1+MROUND(ROUNDDOWN((J5-$X$1)*$I$1,-1),50))</f>
        <v>1500</v>
      </c>
      <c r="G10" s="118"/>
      <c r="H10" s="117">
        <f>IF((J7)&lt;=$X$1,$P$1,$P$1+MROUND(ROUNDDOWN((J7-$X$1)*$I$1,-1),50))</f>
        <v>1500</v>
      </c>
      <c r="I10" s="118"/>
      <c r="J10" s="467"/>
      <c r="K10" s="457"/>
      <c r="L10" s="468"/>
      <c r="M10" s="468"/>
      <c r="N10" s="495"/>
      <c r="O10" s="500"/>
      <c r="P10" s="495"/>
      <c r="Q10" s="496"/>
      <c r="R10" s="499"/>
      <c r="S10" s="500"/>
      <c r="T10" s="496"/>
      <c r="U10" s="500"/>
      <c r="V10" s="495"/>
      <c r="W10" s="500"/>
      <c r="X10" s="495"/>
      <c r="Y10" s="500"/>
      <c r="Z10" s="495"/>
      <c r="AA10" s="501"/>
      <c r="AB10" s="491"/>
      <c r="AC10" s="449"/>
      <c r="AD10" s="448"/>
      <c r="AE10" s="449"/>
      <c r="AF10" s="448"/>
      <c r="AG10" s="449"/>
      <c r="AH10" s="448"/>
      <c r="AI10" s="449"/>
      <c r="AJ10" s="448"/>
      <c r="AK10" s="449"/>
      <c r="AL10" s="448"/>
      <c r="AM10" s="449"/>
      <c r="AN10" s="448"/>
      <c r="AO10" s="449"/>
      <c r="AP10" s="448"/>
      <c r="AQ10" s="451"/>
    </row>
    <row r="11" spans="1:46" s="139" customFormat="1" ht="23.25" customHeight="1" x14ac:dyDescent="0.3">
      <c r="A11" s="465" t="s">
        <v>150</v>
      </c>
      <c r="B11" s="140"/>
      <c r="C11" s="141">
        <f>MROUND(ROUNDDOWN(B12*0.8,-1),50)</f>
        <v>1700</v>
      </c>
      <c r="D11" s="142"/>
      <c r="E11" s="143">
        <f>C11-$S$1</f>
        <v>500</v>
      </c>
      <c r="F11" s="116"/>
      <c r="G11" s="115">
        <f>MROUND(ROUNDDOWN(F12*0.8,-1),50)</f>
        <v>1200</v>
      </c>
      <c r="H11" s="116"/>
      <c r="I11" s="115">
        <f>MROUND(ROUNDDOWN(H12*0.8,-1),50)</f>
        <v>1200</v>
      </c>
      <c r="J11" s="116"/>
      <c r="K11" s="115">
        <f>MROUND(ROUNDDOWN(J12*0.8,-1),50)</f>
        <v>1200</v>
      </c>
      <c r="L11" s="440" t="s">
        <v>150</v>
      </c>
      <c r="M11" s="466"/>
      <c r="N11" s="468">
        <v>1.3</v>
      </c>
      <c r="O11" s="468"/>
      <c r="P11" s="492">
        <f>N11+P13</f>
        <v>2.5</v>
      </c>
      <c r="Q11" s="473"/>
      <c r="R11" s="469">
        <f>P11+R15</f>
        <v>2.8</v>
      </c>
      <c r="S11" s="470"/>
      <c r="T11" s="473">
        <f>R11+T17</f>
        <v>4</v>
      </c>
      <c r="U11" s="470"/>
      <c r="V11" s="492">
        <f>T11+V19</f>
        <v>5</v>
      </c>
      <c r="W11" s="470"/>
      <c r="X11" s="492">
        <f>V11+X21</f>
        <v>5.9</v>
      </c>
      <c r="Y11" s="470"/>
      <c r="Z11" s="492">
        <f>X11+Z23</f>
        <v>6.5</v>
      </c>
      <c r="AA11" s="474"/>
      <c r="AB11" s="461">
        <f>Z11+AB25</f>
        <v>6.5</v>
      </c>
      <c r="AC11" s="462"/>
      <c r="AD11" s="434">
        <f>AB11+AD27</f>
        <v>6.5</v>
      </c>
      <c r="AE11" s="462"/>
      <c r="AF11" s="434">
        <f>AD11+AF29</f>
        <v>6.5</v>
      </c>
      <c r="AG11" s="462"/>
      <c r="AH11" s="434">
        <f>AF11+AH31</f>
        <v>6.5</v>
      </c>
      <c r="AI11" s="462"/>
      <c r="AJ11" s="434">
        <f>AH11+AJ33</f>
        <v>6.5</v>
      </c>
      <c r="AK11" s="462"/>
      <c r="AL11" s="434">
        <f>AJ11+AL35</f>
        <v>6.5</v>
      </c>
      <c r="AM11" s="462"/>
      <c r="AN11" s="434">
        <f>AL11+AN37</f>
        <v>6.5</v>
      </c>
      <c r="AO11" s="462"/>
      <c r="AP11" s="434">
        <f>AN11+AP39</f>
        <v>6.5</v>
      </c>
      <c r="AQ11" s="435"/>
    </row>
    <row r="12" spans="1:46" s="139" customFormat="1" ht="23.25" customHeight="1" x14ac:dyDescent="0.3">
      <c r="A12" s="453"/>
      <c r="B12" s="144">
        <f>$P$1+MROUND(ROUNDDOWN(L4*$I$1,-1),50)</f>
        <v>2100</v>
      </c>
      <c r="C12" s="145"/>
      <c r="D12" s="146">
        <f>B12-$P$1</f>
        <v>600</v>
      </c>
      <c r="E12" s="147"/>
      <c r="F12" s="117">
        <f>IF((L5)&lt;=$X$1,$P$1,$P$1+MROUND(ROUNDDOWN((L5-$X$1)*$I$1,-1),50))</f>
        <v>1500</v>
      </c>
      <c r="G12" s="118"/>
      <c r="H12" s="117">
        <f>IF((L7)&lt;=$X$1,$P$1,$P$1+MROUND(ROUNDDOWN((L7-$X$1)*$I$1,-1),50))</f>
        <v>1500</v>
      </c>
      <c r="I12" s="118"/>
      <c r="J12" s="258">
        <f>IF((L9)&lt;=8,P1,P1+ROUND(INT(((L9-8)*I1)),-1))</f>
        <v>1500</v>
      </c>
      <c r="K12" s="259"/>
      <c r="L12" s="467"/>
      <c r="M12" s="457"/>
      <c r="N12" s="468"/>
      <c r="O12" s="468"/>
      <c r="P12" s="493"/>
      <c r="Q12" s="475"/>
      <c r="R12" s="471"/>
      <c r="S12" s="472"/>
      <c r="T12" s="475"/>
      <c r="U12" s="472"/>
      <c r="V12" s="493"/>
      <c r="W12" s="472"/>
      <c r="X12" s="493"/>
      <c r="Y12" s="472"/>
      <c r="Z12" s="493"/>
      <c r="AA12" s="476"/>
      <c r="AB12" s="463"/>
      <c r="AC12" s="464"/>
      <c r="AD12" s="436"/>
      <c r="AE12" s="464"/>
      <c r="AF12" s="436"/>
      <c r="AG12" s="464"/>
      <c r="AH12" s="436"/>
      <c r="AI12" s="464"/>
      <c r="AJ12" s="436"/>
      <c r="AK12" s="464"/>
      <c r="AL12" s="436"/>
      <c r="AM12" s="464"/>
      <c r="AN12" s="436"/>
      <c r="AO12" s="464"/>
      <c r="AP12" s="436"/>
      <c r="AQ12" s="437"/>
    </row>
    <row r="13" spans="1:46" s="139" customFormat="1" ht="23.25" customHeight="1" x14ac:dyDescent="0.3">
      <c r="A13" s="477" t="s">
        <v>89</v>
      </c>
      <c r="B13" s="140"/>
      <c r="C13" s="141">
        <f>MROUND(ROUNDDOWN(B14*0.8,-1),50)</f>
        <v>1800</v>
      </c>
      <c r="D13" s="142"/>
      <c r="E13" s="143">
        <f>C13-$S$1</f>
        <v>600</v>
      </c>
      <c r="F13" s="116"/>
      <c r="G13" s="115">
        <f>MROUND(ROUNDDOWN(F14*0.8,-1),50)</f>
        <v>1200</v>
      </c>
      <c r="H13" s="116"/>
      <c r="I13" s="115">
        <f>MROUND(ROUNDDOWN(H14*0.8,-1),50)</f>
        <v>1200</v>
      </c>
      <c r="J13" s="116"/>
      <c r="K13" s="115">
        <f>MROUND(ROUNDDOWN(J14*0.8,-1),50)</f>
        <v>1200</v>
      </c>
      <c r="L13" s="116"/>
      <c r="M13" s="115">
        <f>MROUND(ROUNDDOWN(L14*0.8,-1),50)</f>
        <v>1200</v>
      </c>
      <c r="N13" s="479" t="s">
        <v>154</v>
      </c>
      <c r="O13" s="466"/>
      <c r="P13" s="468">
        <v>1.2</v>
      </c>
      <c r="Q13" s="445"/>
      <c r="R13" s="497">
        <f>P13+R15</f>
        <v>1.5</v>
      </c>
      <c r="S13" s="498"/>
      <c r="T13" s="486">
        <f>R13+T17</f>
        <v>2.7</v>
      </c>
      <c r="U13" s="498"/>
      <c r="V13" s="494">
        <f>T13+V19</f>
        <v>3.7</v>
      </c>
      <c r="W13" s="498"/>
      <c r="X13" s="494">
        <f>V13+X21</f>
        <v>4.6000000000000005</v>
      </c>
      <c r="Y13" s="498"/>
      <c r="Z13" s="494">
        <f>X13+Z23</f>
        <v>5.2</v>
      </c>
      <c r="AA13" s="487"/>
      <c r="AB13" s="490">
        <f>Z13+AB25</f>
        <v>5.2</v>
      </c>
      <c r="AC13" s="447"/>
      <c r="AD13" s="446">
        <f>AB13+AD27</f>
        <v>5.2</v>
      </c>
      <c r="AE13" s="447"/>
      <c r="AF13" s="446">
        <f>AD13+AF29</f>
        <v>5.2</v>
      </c>
      <c r="AG13" s="447"/>
      <c r="AH13" s="446">
        <f>AF13+AH31</f>
        <v>5.2</v>
      </c>
      <c r="AI13" s="447"/>
      <c r="AJ13" s="446">
        <f>AH13+AJ33</f>
        <v>5.2</v>
      </c>
      <c r="AK13" s="447"/>
      <c r="AL13" s="446">
        <f>AJ13+AL35</f>
        <v>5.2</v>
      </c>
      <c r="AM13" s="447"/>
      <c r="AN13" s="446">
        <f>AL13+AN37</f>
        <v>5.2</v>
      </c>
      <c r="AO13" s="447"/>
      <c r="AP13" s="446">
        <f>AN13+AP39</f>
        <v>5.2</v>
      </c>
      <c r="AQ13" s="450"/>
    </row>
    <row r="14" spans="1:46" s="139" customFormat="1" ht="23.25" customHeight="1" thickBot="1" x14ac:dyDescent="0.35">
      <c r="A14" s="453"/>
      <c r="B14" s="144">
        <f>$P$1+MROUND(ROUNDDOWN(N4*$I$1,-1),50)</f>
        <v>2250</v>
      </c>
      <c r="C14" s="145"/>
      <c r="D14" s="146">
        <f>B14-$P$1</f>
        <v>750</v>
      </c>
      <c r="E14" s="147"/>
      <c r="F14" s="117">
        <f>IF((N5)&lt;=$X$1,$P$1,$P$1+MROUND(ROUNDDOWN((N5-$X$1)*$I$1,-1),50))</f>
        <v>1500</v>
      </c>
      <c r="G14" s="118"/>
      <c r="H14" s="117">
        <f>IF((N7)&lt;=$X$1,$P$1,$P$1+MROUND(ROUNDDOWN((N7-$X$1)*$I$1,-1),50))</f>
        <v>1500</v>
      </c>
      <c r="I14" s="118"/>
      <c r="J14" s="265">
        <f>IF((N9)&lt;=8,P1,P1+ROUND(INT(((N9-8)*I1)),-1))</f>
        <v>1500</v>
      </c>
      <c r="K14" s="259"/>
      <c r="L14" s="264">
        <f>IF((N11)&lt;=8,P1,P1+ROUND(INT(((N11-8)*I1)),-1))</f>
        <v>1500</v>
      </c>
      <c r="M14" s="253"/>
      <c r="N14" s="467"/>
      <c r="O14" s="457"/>
      <c r="P14" s="624"/>
      <c r="Q14" s="625"/>
      <c r="R14" s="499"/>
      <c r="S14" s="500"/>
      <c r="T14" s="496"/>
      <c r="U14" s="500"/>
      <c r="V14" s="495"/>
      <c r="W14" s="500"/>
      <c r="X14" s="495"/>
      <c r="Y14" s="500"/>
      <c r="Z14" s="495"/>
      <c r="AA14" s="501"/>
      <c r="AB14" s="491"/>
      <c r="AC14" s="449"/>
      <c r="AD14" s="448"/>
      <c r="AE14" s="449"/>
      <c r="AF14" s="448"/>
      <c r="AG14" s="449"/>
      <c r="AH14" s="448"/>
      <c r="AI14" s="449"/>
      <c r="AJ14" s="448"/>
      <c r="AK14" s="449"/>
      <c r="AL14" s="448"/>
      <c r="AM14" s="449"/>
      <c r="AN14" s="448"/>
      <c r="AO14" s="449"/>
      <c r="AP14" s="448"/>
      <c r="AQ14" s="451"/>
    </row>
    <row r="15" spans="1:46" s="139" customFormat="1" ht="23.25" customHeight="1" x14ac:dyDescent="0.3">
      <c r="A15" s="617" t="s">
        <v>155</v>
      </c>
      <c r="B15" s="140"/>
      <c r="C15" s="141">
        <f>MROUND(ROUNDDOWN(B16*0.8,-1),50)</f>
        <v>1950</v>
      </c>
      <c r="D15" s="159"/>
      <c r="E15" s="160">
        <f>C15-$S$1</f>
        <v>750</v>
      </c>
      <c r="F15" s="116"/>
      <c r="G15" s="115">
        <f>MROUND(ROUNDDOWN(F16*0.8,-1),50)</f>
        <v>1200</v>
      </c>
      <c r="H15" s="116"/>
      <c r="I15" s="115">
        <f>MROUND(ROUNDDOWN(H16*0.8,-1),50)</f>
        <v>1200</v>
      </c>
      <c r="J15" s="230"/>
      <c r="K15" s="115">
        <f>MROUND(ROUNDDOWN(J16*0.8,-1),50)</f>
        <v>1200</v>
      </c>
      <c r="L15" s="230"/>
      <c r="M15" s="115">
        <f>MROUND(ROUNDDOWN(L16*0.8,-1),50)</f>
        <v>1200</v>
      </c>
      <c r="N15" s="230"/>
      <c r="O15" s="115">
        <f>MROUND(ROUNDDOWN(N16*0.8,-1),50)</f>
        <v>1200</v>
      </c>
      <c r="P15" s="618" t="s">
        <v>242</v>
      </c>
      <c r="Q15" s="482"/>
      <c r="R15" s="619">
        <v>0.3</v>
      </c>
      <c r="S15" s="610"/>
      <c r="T15" s="473">
        <f>R15+T17</f>
        <v>1.5</v>
      </c>
      <c r="U15" s="470"/>
      <c r="V15" s="492">
        <f>T15+V19</f>
        <v>2.5</v>
      </c>
      <c r="W15" s="470"/>
      <c r="X15" s="492">
        <f>V15+X21</f>
        <v>3.4</v>
      </c>
      <c r="Y15" s="470"/>
      <c r="Z15" s="492">
        <f>X15+Z23</f>
        <v>4</v>
      </c>
      <c r="AA15" s="474"/>
      <c r="AB15" s="461">
        <f>Z15+AB25</f>
        <v>4</v>
      </c>
      <c r="AC15" s="462"/>
      <c r="AD15" s="434">
        <f>AB15+AD27</f>
        <v>4</v>
      </c>
      <c r="AE15" s="462"/>
      <c r="AF15" s="434">
        <f>AD15+AF29</f>
        <v>4</v>
      </c>
      <c r="AG15" s="462"/>
      <c r="AH15" s="434">
        <f>AF15+AH31</f>
        <v>4</v>
      </c>
      <c r="AI15" s="462"/>
      <c r="AJ15" s="434">
        <f>AH15+AJ33</f>
        <v>4</v>
      </c>
      <c r="AK15" s="462"/>
      <c r="AL15" s="434">
        <f>AJ15+AL35</f>
        <v>4</v>
      </c>
      <c r="AM15" s="462"/>
      <c r="AN15" s="434">
        <f>AL15+AN37</f>
        <v>4</v>
      </c>
      <c r="AO15" s="462"/>
      <c r="AP15" s="434">
        <f>AN15+AP39</f>
        <v>4</v>
      </c>
      <c r="AQ15" s="435"/>
    </row>
    <row r="16" spans="1:46" s="139" customFormat="1" ht="23.25" customHeight="1" thickBot="1" x14ac:dyDescent="0.35">
      <c r="A16" s="478"/>
      <c r="B16" s="144">
        <f>$P$1+MROUND(ROUNDDOWN(P4*$I$1,-1),50)</f>
        <v>2450</v>
      </c>
      <c r="C16" s="204"/>
      <c r="D16" s="173">
        <f>B16-$P$1</f>
        <v>950</v>
      </c>
      <c r="E16" s="174"/>
      <c r="F16" s="117">
        <f>IF((P5)&lt;=$X$1,$P$1,$P$1+MROUND(ROUNDDOWN((P5-$X$1)*$I$1,-1),50))</f>
        <v>1500</v>
      </c>
      <c r="G16" s="314"/>
      <c r="H16" s="117">
        <f>IF((P7)&lt;=$X$1,$P$1,$P$1+MROUND(ROUNDDOWN((P7-$X$1)*$I$1,-1),50))</f>
        <v>1500</v>
      </c>
      <c r="I16" s="314"/>
      <c r="J16" s="258">
        <f>IF((P9)&lt;=8,P1,P1+ROUND(INT(((P9-8)*I1)),-1))</f>
        <v>1500</v>
      </c>
      <c r="K16" s="261"/>
      <c r="L16" s="252">
        <f>IF((P11)&lt;=8,P1,P1+ROUND(INT(((P11-8)*I1)),-1))</f>
        <v>1500</v>
      </c>
      <c r="M16" s="260"/>
      <c r="N16" s="258">
        <f>IF((P13)&lt;=8,P1,P1+ROUND(INT(((P13-8)*I1)),-1))</f>
        <v>1500</v>
      </c>
      <c r="O16" s="261"/>
      <c r="P16" s="481"/>
      <c r="Q16" s="482"/>
      <c r="R16" s="484"/>
      <c r="S16" s="485"/>
      <c r="T16" s="620"/>
      <c r="U16" s="621"/>
      <c r="V16" s="622"/>
      <c r="W16" s="621"/>
      <c r="X16" s="622"/>
      <c r="Y16" s="621"/>
      <c r="Z16" s="622"/>
      <c r="AA16" s="623"/>
      <c r="AB16" s="463"/>
      <c r="AC16" s="464"/>
      <c r="AD16" s="436"/>
      <c r="AE16" s="464"/>
      <c r="AF16" s="436"/>
      <c r="AG16" s="464"/>
      <c r="AH16" s="436"/>
      <c r="AI16" s="464"/>
      <c r="AJ16" s="436"/>
      <c r="AK16" s="464"/>
      <c r="AL16" s="436"/>
      <c r="AM16" s="464"/>
      <c r="AN16" s="436"/>
      <c r="AO16" s="464"/>
      <c r="AP16" s="436"/>
      <c r="AQ16" s="437"/>
    </row>
    <row r="17" spans="1:43" s="139" customFormat="1" ht="23.25" customHeight="1" x14ac:dyDescent="0.3">
      <c r="A17" s="611" t="s">
        <v>156</v>
      </c>
      <c r="B17" s="205"/>
      <c r="C17" s="206">
        <f>MROUND(ROUNDDOWN(B18*0.8,-1),50)</f>
        <v>1950</v>
      </c>
      <c r="D17" s="207"/>
      <c r="E17" s="208">
        <f>C17-$S$1</f>
        <v>750</v>
      </c>
      <c r="F17" s="262"/>
      <c r="G17" s="315">
        <f>MROUND(ROUNDDOWN(F18*0.8,-1),50)</f>
        <v>1200</v>
      </c>
      <c r="H17" s="262"/>
      <c r="I17" s="315">
        <f>MROUND(ROUNDDOWN(H18*0.8,-1),50)</f>
        <v>1200</v>
      </c>
      <c r="J17" s="262"/>
      <c r="K17" s="115">
        <f>MROUND(ROUNDDOWN(J18*0.8,-1),50)</f>
        <v>1200</v>
      </c>
      <c r="L17" s="262"/>
      <c r="M17" s="115">
        <f>MROUND(ROUNDDOWN(L18*0.8,-1),50)</f>
        <v>1200</v>
      </c>
      <c r="N17" s="262"/>
      <c r="O17" s="115">
        <f>MROUND(ROUNDDOWN(N18*0.8,-1),50)</f>
        <v>1200</v>
      </c>
      <c r="P17" s="262"/>
      <c r="Q17" s="115">
        <f>MROUND(ROUNDDOWN(P18*0.8,-1),50)</f>
        <v>1200</v>
      </c>
      <c r="R17" s="612" t="s">
        <v>156</v>
      </c>
      <c r="S17" s="455"/>
      <c r="T17" s="458">
        <v>1.2</v>
      </c>
      <c r="U17" s="613"/>
      <c r="V17" s="614">
        <f>T17+V19</f>
        <v>2.2000000000000002</v>
      </c>
      <c r="W17" s="615"/>
      <c r="X17" s="614">
        <f>V17+X21</f>
        <v>3.1</v>
      </c>
      <c r="Y17" s="615"/>
      <c r="Z17" s="614">
        <f>X17+Z23</f>
        <v>3.7</v>
      </c>
      <c r="AA17" s="616"/>
      <c r="AB17" s="490">
        <f>Z17+AB25</f>
        <v>3.7</v>
      </c>
      <c r="AC17" s="447"/>
      <c r="AD17" s="446">
        <f>AB17+AD27</f>
        <v>3.7</v>
      </c>
      <c r="AE17" s="447"/>
      <c r="AF17" s="446">
        <f>AD17+AF29</f>
        <v>3.7</v>
      </c>
      <c r="AG17" s="447"/>
      <c r="AH17" s="446">
        <f>AF17+AH31</f>
        <v>3.7</v>
      </c>
      <c r="AI17" s="447"/>
      <c r="AJ17" s="446">
        <f>AH17+AJ33</f>
        <v>3.7</v>
      </c>
      <c r="AK17" s="447"/>
      <c r="AL17" s="446">
        <f>AJ17+AL35</f>
        <v>3.7</v>
      </c>
      <c r="AM17" s="447"/>
      <c r="AN17" s="446">
        <f>AL17+AN37</f>
        <v>3.7</v>
      </c>
      <c r="AO17" s="447"/>
      <c r="AP17" s="446">
        <f>AN17+AP39</f>
        <v>3.7</v>
      </c>
      <c r="AQ17" s="450"/>
    </row>
    <row r="18" spans="1:43" s="139" customFormat="1" ht="23.25" customHeight="1" x14ac:dyDescent="0.3">
      <c r="A18" s="453"/>
      <c r="B18" s="144">
        <f>$P$1+MROUND(ROUNDDOWN(R4*$I$1,-1),50)</f>
        <v>2450</v>
      </c>
      <c r="C18" s="145"/>
      <c r="D18" s="146">
        <f>B18-$P$1</f>
        <v>950</v>
      </c>
      <c r="E18" s="147"/>
      <c r="F18" s="117">
        <f>IF((R5)&lt;=$X$1,$P$1,$P$1+MROUND(ROUNDDOWN((R5-$X$1)*$I$1,-1),50))</f>
        <v>1500</v>
      </c>
      <c r="G18" s="118"/>
      <c r="H18" s="117">
        <f>IF((R7)&lt;=$X$1,$P$1,$P$1+MROUND(ROUNDDOWN((R7-$X$1)*$I$1,-1),50))</f>
        <v>1500</v>
      </c>
      <c r="I18" s="118"/>
      <c r="J18" s="265">
        <f>IF((R9)&lt;=8,P1,P1+ROUND(INT(((R9-8)*I1)),-1))</f>
        <v>1500</v>
      </c>
      <c r="K18" s="259"/>
      <c r="L18" s="264">
        <f>IF((R11)&lt;=8,P1,P1+ROUND(INT(((R11-8)*I1)),-1))</f>
        <v>1500</v>
      </c>
      <c r="M18" s="253"/>
      <c r="N18" s="265">
        <f>IF((R13)&lt;=8,P1,P1+ROUND(INT(((R13-8)*I1)),-1))</f>
        <v>1500</v>
      </c>
      <c r="O18" s="259"/>
      <c r="P18" s="265">
        <f>IF((R15)&lt;=8,P1,P1+ROUND(INT(((R15-8)*I1)),-1))</f>
        <v>1500</v>
      </c>
      <c r="Q18" s="266"/>
      <c r="R18" s="456"/>
      <c r="S18" s="457"/>
      <c r="T18" s="444"/>
      <c r="U18" s="445"/>
      <c r="V18" s="495"/>
      <c r="W18" s="500"/>
      <c r="X18" s="495"/>
      <c r="Y18" s="500"/>
      <c r="Z18" s="495"/>
      <c r="AA18" s="501"/>
      <c r="AB18" s="491"/>
      <c r="AC18" s="449"/>
      <c r="AD18" s="448"/>
      <c r="AE18" s="449"/>
      <c r="AF18" s="448"/>
      <c r="AG18" s="449"/>
      <c r="AH18" s="448"/>
      <c r="AI18" s="449"/>
      <c r="AJ18" s="448"/>
      <c r="AK18" s="449"/>
      <c r="AL18" s="448"/>
      <c r="AM18" s="449"/>
      <c r="AN18" s="448"/>
      <c r="AO18" s="449"/>
      <c r="AP18" s="448"/>
      <c r="AQ18" s="451"/>
    </row>
    <row r="19" spans="1:43" s="139" customFormat="1" ht="23.25" customHeight="1" x14ac:dyDescent="0.3">
      <c r="A19" s="438" t="s">
        <v>92</v>
      </c>
      <c r="B19" s="140"/>
      <c r="C19" s="141">
        <f>MROUND(ROUNDDOWN(B20*0.8,-1),50)</f>
        <v>2100</v>
      </c>
      <c r="D19" s="159"/>
      <c r="E19" s="160">
        <f>C19-$S$1</f>
        <v>900</v>
      </c>
      <c r="F19" s="116"/>
      <c r="G19" s="115">
        <f>MROUND(ROUNDDOWN(F20*0.8,-1),50)</f>
        <v>1200</v>
      </c>
      <c r="H19" s="116"/>
      <c r="I19" s="115">
        <f>MROUND(ROUNDDOWN(H20*0.8,-1),50)</f>
        <v>1200</v>
      </c>
      <c r="J19" s="230"/>
      <c r="K19" s="115">
        <f>MROUND(ROUNDDOWN(J20*0.8,-1),50)</f>
        <v>1200</v>
      </c>
      <c r="L19" s="230"/>
      <c r="M19" s="115">
        <f>MROUND(ROUNDDOWN(L20*0.8,-1),50)</f>
        <v>1200</v>
      </c>
      <c r="N19" s="230"/>
      <c r="O19" s="115">
        <f>MROUND(ROUNDDOWN(N20*0.8,-1),50)</f>
        <v>1200</v>
      </c>
      <c r="P19" s="230"/>
      <c r="Q19" s="115">
        <f>MROUND(ROUNDDOWN(P20*0.8,-1),50)</f>
        <v>1200</v>
      </c>
      <c r="R19" s="317"/>
      <c r="S19" s="115">
        <f>MROUND(ROUNDDOWN(R20*0.8,-1),50)</f>
        <v>1200</v>
      </c>
      <c r="T19" s="440" t="s">
        <v>157</v>
      </c>
      <c r="U19" s="466"/>
      <c r="V19" s="610">
        <v>1</v>
      </c>
      <c r="W19" s="610"/>
      <c r="X19" s="492">
        <f>V19+X21</f>
        <v>1.9</v>
      </c>
      <c r="Y19" s="470"/>
      <c r="Z19" s="492">
        <f>X19+Z23</f>
        <v>2.5</v>
      </c>
      <c r="AA19" s="474"/>
      <c r="AB19" s="461">
        <f>Z19+AB25</f>
        <v>2.5</v>
      </c>
      <c r="AC19" s="462"/>
      <c r="AD19" s="434">
        <f>AB19+AD27</f>
        <v>2.5</v>
      </c>
      <c r="AE19" s="462"/>
      <c r="AF19" s="434">
        <f>AD19+AF29</f>
        <v>2.5</v>
      </c>
      <c r="AG19" s="462"/>
      <c r="AH19" s="434">
        <f>AF19+AH31</f>
        <v>2.5</v>
      </c>
      <c r="AI19" s="462"/>
      <c r="AJ19" s="434">
        <f>AH19+AJ33</f>
        <v>2.5</v>
      </c>
      <c r="AK19" s="462"/>
      <c r="AL19" s="434">
        <f>AJ19+AL35</f>
        <v>2.5</v>
      </c>
      <c r="AM19" s="462"/>
      <c r="AN19" s="434">
        <f>AL19+AN37</f>
        <v>2.5</v>
      </c>
      <c r="AO19" s="462"/>
      <c r="AP19" s="434">
        <f>AN19+AP39</f>
        <v>2.5</v>
      </c>
      <c r="AQ19" s="435"/>
    </row>
    <row r="20" spans="1:43" s="139" customFormat="1" ht="23.25" customHeight="1" x14ac:dyDescent="0.3">
      <c r="A20" s="453"/>
      <c r="B20" s="144">
        <f>$P$1+MROUND(ROUNDDOWN(T4*$I$1,-1),50)</f>
        <v>2650</v>
      </c>
      <c r="C20" s="145"/>
      <c r="D20" s="146">
        <f>B20-$P$1</f>
        <v>1150</v>
      </c>
      <c r="E20" s="147"/>
      <c r="F20" s="117">
        <f>IF((T5)&lt;=$X$1,$P$1,$P$1+MROUND(ROUNDDOWN((T5-$X$1)*$I$1,-1),50))</f>
        <v>1500</v>
      </c>
      <c r="G20" s="118"/>
      <c r="H20" s="117">
        <f>IF((T7)&lt;=$X$1,$P$1,$P$1+MROUND(ROUNDDOWN((T7-$X$1)*$I$1,-1),50))</f>
        <v>1500</v>
      </c>
      <c r="I20" s="118"/>
      <c r="J20" s="258">
        <f>IF((T9)&lt;=8,P1,P1+ROUND(INT(((T9-8)*I1)),-1))</f>
        <v>1500</v>
      </c>
      <c r="K20" s="259"/>
      <c r="L20" s="252">
        <f>IF((T11)&lt;=8,P1,P1+ROUND(INT(((T11-8)*I1)),-1))</f>
        <v>1500</v>
      </c>
      <c r="M20" s="253"/>
      <c r="N20" s="258">
        <f>IF((T13)&lt;=8,P1,P1+ROUND(INT(((T13-8)*I1)),-1))</f>
        <v>1500</v>
      </c>
      <c r="O20" s="259"/>
      <c r="P20" s="258">
        <f>IF((T15)&lt;=8,P1,P1+ROUND(INT(((T15-8)*I1)),-1))</f>
        <v>1500</v>
      </c>
      <c r="Q20" s="266"/>
      <c r="R20" s="319">
        <f>IF((T17)&lt;=8,P1,P1+ROUND(INT(((T17-8)*I1)),-1))</f>
        <v>1500</v>
      </c>
      <c r="S20" s="320"/>
      <c r="T20" s="467"/>
      <c r="U20" s="457"/>
      <c r="V20" s="468"/>
      <c r="W20" s="468"/>
      <c r="X20" s="493"/>
      <c r="Y20" s="472"/>
      <c r="Z20" s="493"/>
      <c r="AA20" s="476"/>
      <c r="AB20" s="463"/>
      <c r="AC20" s="464"/>
      <c r="AD20" s="436"/>
      <c r="AE20" s="464"/>
      <c r="AF20" s="436"/>
      <c r="AG20" s="464"/>
      <c r="AH20" s="436"/>
      <c r="AI20" s="464"/>
      <c r="AJ20" s="436"/>
      <c r="AK20" s="464"/>
      <c r="AL20" s="436"/>
      <c r="AM20" s="464"/>
      <c r="AN20" s="436"/>
      <c r="AO20" s="464"/>
      <c r="AP20" s="436"/>
      <c r="AQ20" s="437"/>
    </row>
    <row r="21" spans="1:43" s="139" customFormat="1" ht="23.25" customHeight="1" x14ac:dyDescent="0.3">
      <c r="A21" s="465" t="s">
        <v>158</v>
      </c>
      <c r="B21" s="140"/>
      <c r="C21" s="141">
        <f>MROUND(ROUNDDOWN(B22*0.8,-1),50)</f>
        <v>2200</v>
      </c>
      <c r="D21" s="142"/>
      <c r="E21" s="143">
        <f>C21-$S$1</f>
        <v>1000</v>
      </c>
      <c r="F21" s="148"/>
      <c r="G21" s="141">
        <f>MROUND(ROUNDDOWN(F22*0.8,-1),50)</f>
        <v>1250</v>
      </c>
      <c r="H21" s="116"/>
      <c r="I21" s="115">
        <f>MROUND(ROUNDDOWN(H22*0.8,-1),50)</f>
        <v>1200</v>
      </c>
      <c r="J21" s="116"/>
      <c r="K21" s="115">
        <f>MROUND(ROUNDDOWN(J22*0.8,-1),50)</f>
        <v>1200</v>
      </c>
      <c r="L21" s="116"/>
      <c r="M21" s="115">
        <f>MROUND(ROUNDDOWN(L22*0.8,-1),50)</f>
        <v>1200</v>
      </c>
      <c r="N21" s="116"/>
      <c r="O21" s="115">
        <f>MROUND(ROUNDDOWN(N22*0.8,-1),50)</f>
        <v>1200</v>
      </c>
      <c r="P21" s="116"/>
      <c r="Q21" s="115">
        <f>MROUND(ROUNDDOWN(P22*0.8,-1),50)</f>
        <v>1200</v>
      </c>
      <c r="R21" s="321"/>
      <c r="S21" s="115">
        <f>MROUND(ROUNDDOWN(R22*0.8,-1),50)</f>
        <v>1200</v>
      </c>
      <c r="T21" s="116"/>
      <c r="U21" s="115">
        <f>MROUND(ROUNDDOWN(T22*0.8,-1),50)</f>
        <v>1200</v>
      </c>
      <c r="V21" s="606" t="s">
        <v>158</v>
      </c>
      <c r="W21" s="607"/>
      <c r="X21" s="468">
        <v>0.9</v>
      </c>
      <c r="Y21" s="445"/>
      <c r="Z21" s="494">
        <f>X21+Z23</f>
        <v>1.5</v>
      </c>
      <c r="AA21" s="487"/>
      <c r="AB21" s="490">
        <f>Z21+AB25</f>
        <v>1.5</v>
      </c>
      <c r="AC21" s="447"/>
      <c r="AD21" s="446">
        <f>AB21+AD27</f>
        <v>1.5</v>
      </c>
      <c r="AE21" s="447"/>
      <c r="AF21" s="446">
        <f>AD21+AF29</f>
        <v>1.5</v>
      </c>
      <c r="AG21" s="447"/>
      <c r="AH21" s="446">
        <f>AF21+AH31</f>
        <v>1.5</v>
      </c>
      <c r="AI21" s="447"/>
      <c r="AJ21" s="446">
        <f>AH21+AJ33</f>
        <v>1.5</v>
      </c>
      <c r="AK21" s="447"/>
      <c r="AL21" s="446">
        <f>AJ21+AL35</f>
        <v>1.5</v>
      </c>
      <c r="AM21" s="447"/>
      <c r="AN21" s="446">
        <f>AL21+AN37</f>
        <v>1.5</v>
      </c>
      <c r="AO21" s="447"/>
      <c r="AP21" s="446">
        <f>AN21+AP39</f>
        <v>1.5</v>
      </c>
      <c r="AQ21" s="450"/>
    </row>
    <row r="22" spans="1:43" s="139" customFormat="1" ht="23.25" customHeight="1" x14ac:dyDescent="0.3">
      <c r="A22" s="453"/>
      <c r="B22" s="144">
        <f>$P$1+MROUND(ROUNDDOWN(V4*$I$1,-1),50)</f>
        <v>2750</v>
      </c>
      <c r="C22" s="145"/>
      <c r="D22" s="146">
        <f>B22-$P$1</f>
        <v>1250</v>
      </c>
      <c r="E22" s="147"/>
      <c r="F22" s="149">
        <f>IF((V5)&lt;=$X$1,$P$1,$P$1+MROUND(ROUNDDOWN((V5-$X$1)*$I$1,-1),50))</f>
        <v>1550</v>
      </c>
      <c r="G22" s="150"/>
      <c r="H22" s="117">
        <f>IF((V7)&lt;=$X$1,$P$1,$P$1+MROUND(ROUNDDOWN((V7-$X$1)*$I$1,-1),50))</f>
        <v>1500</v>
      </c>
      <c r="I22" s="118"/>
      <c r="J22" s="258">
        <f>IF((V9)&lt;=8,P1,P1+ROUND(INT(((V9-8)*I1)),-1))</f>
        <v>1500</v>
      </c>
      <c r="K22" s="259"/>
      <c r="L22" s="252">
        <f>IF((V11)&lt;=8,P1,P1+ROUND(INT(((V11-8)*I1)),-1))</f>
        <v>1500</v>
      </c>
      <c r="M22" s="253"/>
      <c r="N22" s="258">
        <f>IF((V13)&lt;=8,P1,P1+ROUND(INT(((V13-8)*I1)),-1))</f>
        <v>1500</v>
      </c>
      <c r="O22" s="259"/>
      <c r="P22" s="258">
        <f>IF((V15)&lt;=8,P1,P1+ROUND(INT(((V15-8)*I1)),-1))</f>
        <v>1500</v>
      </c>
      <c r="Q22" s="266"/>
      <c r="R22" s="322">
        <f>IF((V17)&lt;=8,P1,P1+ROUND(INT(((V17-8)*I1)),-1))</f>
        <v>1500</v>
      </c>
      <c r="S22" s="259"/>
      <c r="T22" s="258">
        <f>IF((V19)&lt;=8,P1,P1+ROUND(INT(((V19-8)*I1)),-1))</f>
        <v>1500</v>
      </c>
      <c r="U22" s="259"/>
      <c r="V22" s="608"/>
      <c r="W22" s="609"/>
      <c r="X22" s="468"/>
      <c r="Y22" s="445"/>
      <c r="Z22" s="495"/>
      <c r="AA22" s="501"/>
      <c r="AB22" s="491"/>
      <c r="AC22" s="449"/>
      <c r="AD22" s="448"/>
      <c r="AE22" s="449"/>
      <c r="AF22" s="448"/>
      <c r="AG22" s="449"/>
      <c r="AH22" s="448"/>
      <c r="AI22" s="449"/>
      <c r="AJ22" s="448"/>
      <c r="AK22" s="449"/>
      <c r="AL22" s="448"/>
      <c r="AM22" s="449"/>
      <c r="AN22" s="448"/>
      <c r="AO22" s="449"/>
      <c r="AP22" s="448"/>
      <c r="AQ22" s="451"/>
    </row>
    <row r="23" spans="1:43" s="139" customFormat="1" ht="23.25" customHeight="1" x14ac:dyDescent="0.3">
      <c r="A23" s="477" t="s">
        <v>93</v>
      </c>
      <c r="B23" s="140"/>
      <c r="C23" s="141">
        <f>MROUND(ROUNDDOWN(B24*0.8,-1),50)</f>
        <v>2300</v>
      </c>
      <c r="D23" s="142"/>
      <c r="E23" s="143">
        <f>C23-$S$1</f>
        <v>1100</v>
      </c>
      <c r="F23" s="148"/>
      <c r="G23" s="141">
        <f>MROUND(ROUNDDOWN(F24*0.8,-1),50)</f>
        <v>1350</v>
      </c>
      <c r="H23" s="116"/>
      <c r="I23" s="115">
        <f>MROUND(ROUNDDOWN(H24*0.8,-1),50)</f>
        <v>1200</v>
      </c>
      <c r="J23" s="116"/>
      <c r="K23" s="115">
        <f>MROUND(ROUNDDOWN(J24*0.8,-1),50)</f>
        <v>1200</v>
      </c>
      <c r="L23" s="116"/>
      <c r="M23" s="115">
        <f>MROUND(ROUNDDOWN(L24*0.8,-1),50)</f>
        <v>1200</v>
      </c>
      <c r="N23" s="116"/>
      <c r="O23" s="115">
        <f>MROUND(ROUNDDOWN(N24*0.8,-1),50)</f>
        <v>1200</v>
      </c>
      <c r="P23" s="116"/>
      <c r="Q23" s="115">
        <f>MROUND(ROUNDDOWN(P24*0.8,-1),50)</f>
        <v>1200</v>
      </c>
      <c r="R23" s="321"/>
      <c r="S23" s="115">
        <f>MROUND(ROUNDDOWN(R24*0.8,-1),50)</f>
        <v>1200</v>
      </c>
      <c r="T23" s="116"/>
      <c r="U23" s="115">
        <f>MROUND(ROUNDDOWN(T24*0.8,-1),50)</f>
        <v>1200</v>
      </c>
      <c r="V23" s="116"/>
      <c r="W23" s="115">
        <f>MROUND(ROUNDDOWN(V24*0.8,-1),50)</f>
        <v>1200</v>
      </c>
      <c r="X23" s="479" t="s">
        <v>159</v>
      </c>
      <c r="Y23" s="466"/>
      <c r="Z23" s="468">
        <v>0.6</v>
      </c>
      <c r="AA23" s="460"/>
      <c r="AB23" s="461">
        <f>Z23+AB25</f>
        <v>0.6</v>
      </c>
      <c r="AC23" s="462"/>
      <c r="AD23" s="434">
        <f>AB23+AD27</f>
        <v>0.6</v>
      </c>
      <c r="AE23" s="462"/>
      <c r="AF23" s="434">
        <f>AD23+AF29</f>
        <v>0.6</v>
      </c>
      <c r="AG23" s="462"/>
      <c r="AH23" s="434">
        <f>AF23+AH31</f>
        <v>0.6</v>
      </c>
      <c r="AI23" s="462"/>
      <c r="AJ23" s="434">
        <f>AH23+AJ33</f>
        <v>0.6</v>
      </c>
      <c r="AK23" s="462"/>
      <c r="AL23" s="434">
        <f>AJ23+AL35</f>
        <v>0.6</v>
      </c>
      <c r="AM23" s="462"/>
      <c r="AN23" s="434">
        <f>AL23+AN37</f>
        <v>0.6</v>
      </c>
      <c r="AO23" s="462"/>
      <c r="AP23" s="434">
        <f>AN23+AP39</f>
        <v>0.6</v>
      </c>
      <c r="AQ23" s="435"/>
    </row>
    <row r="24" spans="1:43" s="139" customFormat="1" ht="23.25" customHeight="1" x14ac:dyDescent="0.3">
      <c r="A24" s="453"/>
      <c r="B24" s="144">
        <f>$P$1+MROUND(ROUNDDOWN(X4*$I$1,-1),50)</f>
        <v>2900</v>
      </c>
      <c r="C24" s="145"/>
      <c r="D24" s="146">
        <f>B24-$P$1</f>
        <v>1400</v>
      </c>
      <c r="E24" s="147"/>
      <c r="F24" s="149">
        <f>IF((X5)&lt;=$X$1,$P$1,$P$1+MROUND(ROUNDDOWN((X5-$X$1)*$I$1,-1),50))</f>
        <v>1700</v>
      </c>
      <c r="G24" s="150"/>
      <c r="H24" s="117">
        <f>IF((X7)&lt;=$X$1,$P$1,$P$1+MROUND(ROUNDDOWN((X7-$X$1)*$I$1,-1),50))</f>
        <v>1500</v>
      </c>
      <c r="I24" s="118"/>
      <c r="J24" s="258">
        <f>IF((X9)&lt;=8,P1,P1+ROUND(INT(((X9-8)*I1)),-1))</f>
        <v>1500</v>
      </c>
      <c r="K24" s="259"/>
      <c r="L24" s="252">
        <f>IF((X11)&lt;=8,P1,P1+ROUND(INT(((X11-8)*I1)),-1))</f>
        <v>1500</v>
      </c>
      <c r="M24" s="253"/>
      <c r="N24" s="258">
        <f>IF((X13)&lt;=8,P1,P1+ROUND(INT(((X13-8)*I1)),-1))</f>
        <v>1500</v>
      </c>
      <c r="O24" s="259"/>
      <c r="P24" s="258">
        <f>IF((X15)&lt;=8,P1,P1+ROUND(INT(((X15-8)*I1)),-1))</f>
        <v>1500</v>
      </c>
      <c r="Q24" s="266"/>
      <c r="R24" s="322">
        <f>IF((X17)&lt;=8,P1,P1+ROUND(INT(((X17-8)*I1)),-1))</f>
        <v>1500</v>
      </c>
      <c r="S24" s="259"/>
      <c r="T24" s="258">
        <f>IF((X19)&lt;=8,P1,P1+ROUND(INT(((X19-8)*I1)),-1))</f>
        <v>1500</v>
      </c>
      <c r="U24" s="259"/>
      <c r="V24" s="258">
        <f>IF((X21)&lt;=8,P1,P1+ROUND(INT(((X21-8)*I1)),-1))</f>
        <v>1500</v>
      </c>
      <c r="W24" s="259"/>
      <c r="X24" s="467"/>
      <c r="Y24" s="457"/>
      <c r="Z24" s="468"/>
      <c r="AA24" s="460"/>
      <c r="AB24" s="463"/>
      <c r="AC24" s="464"/>
      <c r="AD24" s="436"/>
      <c r="AE24" s="464"/>
      <c r="AF24" s="436"/>
      <c r="AG24" s="464"/>
      <c r="AH24" s="436"/>
      <c r="AI24" s="464"/>
      <c r="AJ24" s="436"/>
      <c r="AK24" s="464"/>
      <c r="AL24" s="436"/>
      <c r="AM24" s="464"/>
      <c r="AN24" s="436"/>
      <c r="AO24" s="464"/>
      <c r="AP24" s="436"/>
      <c r="AQ24" s="437"/>
    </row>
    <row r="25" spans="1:43" s="139" customFormat="1" ht="23.25" customHeight="1" x14ac:dyDescent="0.3">
      <c r="A25" s="477" t="s">
        <v>94</v>
      </c>
      <c r="B25" s="140"/>
      <c r="C25" s="141">
        <f>MROUND(ROUNDDOWN(B26*0.8,-1),50)</f>
        <v>2350</v>
      </c>
      <c r="D25" s="142"/>
      <c r="E25" s="143">
        <f>C25-$S$1</f>
        <v>1150</v>
      </c>
      <c r="F25" s="148"/>
      <c r="G25" s="141">
        <f>MROUND(ROUNDDOWN(F26*0.8,-1),50)</f>
        <v>1400</v>
      </c>
      <c r="H25" s="148"/>
      <c r="I25" s="141">
        <f>MROUND(ROUNDDOWN(H26*0.8,-1),50)</f>
        <v>1250</v>
      </c>
      <c r="J25" s="168"/>
      <c r="K25" s="115">
        <f>MROUND(ROUNDDOWN(J26*0.8,-1),50)</f>
        <v>1200</v>
      </c>
      <c r="L25" s="116"/>
      <c r="M25" s="115">
        <f>MROUND(ROUNDDOWN(L26*0.8,-1),50)</f>
        <v>1200</v>
      </c>
      <c r="N25" s="116"/>
      <c r="O25" s="115">
        <f>MROUND(ROUNDDOWN(N26*0.8,-1),50)</f>
        <v>1200</v>
      </c>
      <c r="P25" s="116"/>
      <c r="Q25" s="115">
        <f>MROUND(ROUNDDOWN(P26*0.8,-1),50)</f>
        <v>1200</v>
      </c>
      <c r="R25" s="321"/>
      <c r="S25" s="115">
        <f>MROUND(ROUNDDOWN(R26*0.8,-1),50)</f>
        <v>1200</v>
      </c>
      <c r="T25" s="116"/>
      <c r="U25" s="115">
        <f>MROUND(ROUNDDOWN(T26*0.8,-1),50)</f>
        <v>1200</v>
      </c>
      <c r="V25" s="116"/>
      <c r="W25" s="115">
        <f>MROUND(ROUNDDOWN(V26*0.8,-1),50)</f>
        <v>1200</v>
      </c>
      <c r="X25" s="116"/>
      <c r="Y25" s="115">
        <f>MROUND(ROUNDDOWN(X26*0.8,-1),50)</f>
        <v>1200</v>
      </c>
      <c r="Z25" s="602" t="s">
        <v>160</v>
      </c>
      <c r="AA25" s="603"/>
      <c r="AB25" s="444"/>
      <c r="AC25" s="468"/>
      <c r="AD25" s="446">
        <f>AB25+AD27</f>
        <v>0</v>
      </c>
      <c r="AE25" s="447"/>
      <c r="AF25" s="446">
        <f>AD25+AF29</f>
        <v>0</v>
      </c>
      <c r="AG25" s="447"/>
      <c r="AH25" s="446">
        <f>AF25+AH31</f>
        <v>0</v>
      </c>
      <c r="AI25" s="447"/>
      <c r="AJ25" s="446">
        <f>AH25+AJ33</f>
        <v>0</v>
      </c>
      <c r="AK25" s="447"/>
      <c r="AL25" s="446">
        <f>AJ25+AL35</f>
        <v>0</v>
      </c>
      <c r="AM25" s="447"/>
      <c r="AN25" s="446">
        <f>AL25+AN37</f>
        <v>0</v>
      </c>
      <c r="AO25" s="447"/>
      <c r="AP25" s="446">
        <f>AN25+AP39</f>
        <v>0</v>
      </c>
      <c r="AQ25" s="450"/>
    </row>
    <row r="26" spans="1:43" s="139" customFormat="1" ht="23.25" customHeight="1" thickBot="1" x14ac:dyDescent="0.35">
      <c r="A26" s="439"/>
      <c r="B26" s="151">
        <f>$P$1+MROUND(ROUNDDOWN(Z4*$I$1,-1),50)</f>
        <v>2950</v>
      </c>
      <c r="C26" s="152"/>
      <c r="D26" s="153">
        <f>B26-$P$1</f>
        <v>1450</v>
      </c>
      <c r="E26" s="154"/>
      <c r="F26" s="156">
        <f>IF((Z5)&lt;=$X$1,$P$1,$P$1+MROUND(ROUNDDOWN((Z5-$X$1)*$I$1,-1),50))</f>
        <v>1750</v>
      </c>
      <c r="G26" s="157"/>
      <c r="H26" s="156">
        <f>IF((Z7)&lt;=$X$1,$P$1,$P$1+MROUND(ROUNDDOWN((Z7-$X$1)*$I$1,-1),50))</f>
        <v>1550</v>
      </c>
      <c r="I26" s="157"/>
      <c r="J26" s="156">
        <f>IF((Z9)&lt;=$X$1,$P$1,$P$1+MROUND(ROUNDDOWN((Z9-$X$1)*$I$1,-1),50))</f>
        <v>1500</v>
      </c>
      <c r="K26" s="169"/>
      <c r="L26" s="270">
        <f>IF((Z11)&lt;=8,P1,P1+ROUND(INT(((Z11-8)*I1)),-1))</f>
        <v>1500</v>
      </c>
      <c r="M26" s="271"/>
      <c r="N26" s="272">
        <f>IF((Z13)&lt;=8,P1,P1+ROUND(INT(((Z13-8)*I1)),-1))</f>
        <v>1500</v>
      </c>
      <c r="O26" s="273"/>
      <c r="P26" s="272">
        <f>IF((Z15)&lt;=8,P1,P1+ROUND(INT(((Z15-8)*I1)),-1))</f>
        <v>1500</v>
      </c>
      <c r="Q26" s="274"/>
      <c r="R26" s="275">
        <f>IF((Z17)&lt;=8,P1,P1+ROUND(INT(((Z17-8)*I1)),-1))</f>
        <v>1500</v>
      </c>
      <c r="S26" s="273"/>
      <c r="T26" s="272">
        <f>IF((Z19)&lt;=8,P1,P1+ROUND(INT(((Z19-8)*I1)),-1))</f>
        <v>1500</v>
      </c>
      <c r="U26" s="273"/>
      <c r="V26" s="272">
        <f>IF((Z21)&lt;=8,P1,P1+ROUND(INT(((Z21-8)*I1)),-1))</f>
        <v>1500</v>
      </c>
      <c r="W26" s="273"/>
      <c r="X26" s="272">
        <f>IF((Z23)&lt;=8,P1,P1+ROUND(INT(((Z23-8)*I1)),-1))</f>
        <v>1500</v>
      </c>
      <c r="Y26" s="273"/>
      <c r="Z26" s="604"/>
      <c r="AA26" s="605"/>
      <c r="AB26" s="444"/>
      <c r="AC26" s="468"/>
      <c r="AD26" s="448"/>
      <c r="AE26" s="449"/>
      <c r="AF26" s="448"/>
      <c r="AG26" s="449"/>
      <c r="AH26" s="448"/>
      <c r="AI26" s="449"/>
      <c r="AJ26" s="448"/>
      <c r="AK26" s="449"/>
      <c r="AL26" s="448"/>
      <c r="AM26" s="449"/>
      <c r="AN26" s="448"/>
      <c r="AO26" s="449"/>
      <c r="AP26" s="448"/>
      <c r="AQ26" s="451"/>
    </row>
    <row r="27" spans="1:43" s="12" customFormat="1" ht="23.25" hidden="1" customHeight="1" x14ac:dyDescent="0.3">
      <c r="A27" s="432">
        <f>AB27</f>
        <v>0</v>
      </c>
      <c r="B27" s="112"/>
      <c r="C27" s="113">
        <f>MROUND(ROUNDDOWN(B28*0.8,-1),50)</f>
        <v>2350</v>
      </c>
      <c r="D27" s="70"/>
      <c r="E27" s="71">
        <f>C27-$S$1</f>
        <v>1150</v>
      </c>
      <c r="F27" s="34"/>
      <c r="G27" s="35">
        <f t="shared" ref="G27:Q29" si="8">ROUND(F28*0.8,-1)</f>
        <v>1420</v>
      </c>
      <c r="H27" s="114"/>
      <c r="I27" s="113">
        <f>MROUND(ROUNDDOWN(H28*0.8,-1),50)</f>
        <v>1250</v>
      </c>
      <c r="J27" s="34"/>
      <c r="K27" s="33">
        <f t="shared" si="8"/>
        <v>1200</v>
      </c>
      <c r="L27" s="34"/>
      <c r="M27" s="35">
        <f t="shared" si="8"/>
        <v>1200</v>
      </c>
      <c r="N27" s="34"/>
      <c r="O27" s="33">
        <f t="shared" si="8"/>
        <v>1200</v>
      </c>
      <c r="P27" s="34"/>
      <c r="Q27" s="33">
        <f t="shared" ref="Q27" si="9">ROUND(P28*0.8,-1)</f>
        <v>1200</v>
      </c>
      <c r="R27" s="34"/>
      <c r="S27" s="33">
        <f t="shared" ref="S27:AG41" si="10">ROUND(R28*0.8,-1)</f>
        <v>1200</v>
      </c>
      <c r="T27" s="61"/>
      <c r="U27" s="69">
        <f t="shared" ref="U27:AG39" si="11">ROUND(T28*0.8,-1)</f>
        <v>1200</v>
      </c>
      <c r="V27" s="61"/>
      <c r="W27" s="69">
        <f t="shared" ref="W27:AG37" si="12">ROUND(V28*0.8,-1)</f>
        <v>1200</v>
      </c>
      <c r="X27" s="34"/>
      <c r="Y27" s="33">
        <f t="shared" ref="Y27:AG35" si="13">ROUND(X28*0.8,-1)</f>
        <v>1200</v>
      </c>
      <c r="Z27" s="34"/>
      <c r="AA27" s="33">
        <f t="shared" ref="AA27:AG33" si="14">ROUND(Z28*0.8,-1)</f>
        <v>1200</v>
      </c>
      <c r="AB27" s="404"/>
      <c r="AC27" s="405"/>
      <c r="AD27" s="408"/>
      <c r="AE27" s="431"/>
      <c r="AF27" s="417">
        <f>AD27+AF29</f>
        <v>0</v>
      </c>
      <c r="AG27" s="418"/>
      <c r="AH27" s="417">
        <f>AF27+AH31</f>
        <v>0</v>
      </c>
      <c r="AI27" s="418"/>
      <c r="AJ27" s="417">
        <f>AH27+AJ33</f>
        <v>0</v>
      </c>
      <c r="AK27" s="418"/>
      <c r="AL27" s="417">
        <f>AJ27+AL35</f>
        <v>0</v>
      </c>
      <c r="AM27" s="418"/>
      <c r="AN27" s="417">
        <f>AL27+AN37</f>
        <v>0</v>
      </c>
      <c r="AO27" s="418"/>
      <c r="AP27" s="417">
        <f>AN27+AP39</f>
        <v>0</v>
      </c>
      <c r="AQ27" s="429"/>
    </row>
    <row r="28" spans="1:43" s="12" customFormat="1" ht="23.25" hidden="1" customHeight="1" x14ac:dyDescent="0.3">
      <c r="A28" s="403"/>
      <c r="B28" s="106">
        <f>$P$1+MROUND(ROUNDDOWN(AB4*$I$1,-1),50)</f>
        <v>2950</v>
      </c>
      <c r="C28" s="107"/>
      <c r="D28" s="48">
        <f>B28-$P$1</f>
        <v>1450</v>
      </c>
      <c r="E28" s="49"/>
      <c r="F28" s="27">
        <f>IF((AB5)&lt;=8,P1,P1+ROUND(INT(((AB5-8)*I1)),-1))</f>
        <v>1780</v>
      </c>
      <c r="G28" s="28"/>
      <c r="H28" s="109">
        <f>IF((AB7)&lt;=$X$1,$P$1,$P$1+MROUND(ROUNDDOWN((AB7-$X$1)*$I$1,-1),50))</f>
        <v>1550</v>
      </c>
      <c r="I28" s="110"/>
      <c r="J28" s="30">
        <f>IF((AB9)&lt;=8,P1,P1+ROUND(INT(((AB9-8)*I1)),-1))</f>
        <v>1500</v>
      </c>
      <c r="K28" s="24"/>
      <c r="L28" s="27">
        <f>IF((AB11)&lt;=8,P1,P1+ROUND(INT(((AB11-8)*I1)),-1))</f>
        <v>1500</v>
      </c>
      <c r="M28" s="28"/>
      <c r="N28" s="30">
        <f>IF((AB13)&lt;=8,P1,P1+ROUND(INT(((AB13-8)*I1)),-1))</f>
        <v>1500</v>
      </c>
      <c r="O28" s="24"/>
      <c r="P28" s="30">
        <f>IF((AB15)&lt;=8,P1,P1+ROUND(INT(((AB15-8)*I1)),-1))</f>
        <v>1500</v>
      </c>
      <c r="Q28" s="24"/>
      <c r="R28" s="30">
        <f>IF((AB17)&lt;=8,P1,P1+ROUND(INT(((AB17-8)*I1)),-1))</f>
        <v>1500</v>
      </c>
      <c r="S28" s="24"/>
      <c r="T28" s="54">
        <f>IF((AB19)&lt;=8,P1,P1+ROUND(INT(((AB19-8)*I1)),-1))</f>
        <v>1500</v>
      </c>
      <c r="U28" s="45"/>
      <c r="V28" s="54">
        <f>IF((AB21)&lt;=8,P1,P1+ROUND(INT(((AB21-8)*I1)),-1))</f>
        <v>1500</v>
      </c>
      <c r="W28" s="45"/>
      <c r="X28" s="30">
        <f>IF((AB23)&lt;=8,P1,P1+ROUND(INT(((AB23-8)*I1)),-1))</f>
        <v>1500</v>
      </c>
      <c r="Y28" s="24"/>
      <c r="Z28" s="30">
        <f>IF((AB25)&lt;=8,P1,P1+ROUND(INT(((AB25-8)*I1)),-1))</f>
        <v>1500</v>
      </c>
      <c r="AA28" s="24"/>
      <c r="AB28" s="406"/>
      <c r="AC28" s="407"/>
      <c r="AD28" s="408"/>
      <c r="AE28" s="431"/>
      <c r="AF28" s="419"/>
      <c r="AG28" s="420"/>
      <c r="AH28" s="419"/>
      <c r="AI28" s="420"/>
      <c r="AJ28" s="419"/>
      <c r="AK28" s="420"/>
      <c r="AL28" s="419"/>
      <c r="AM28" s="420"/>
      <c r="AN28" s="419"/>
      <c r="AO28" s="420"/>
      <c r="AP28" s="419"/>
      <c r="AQ28" s="430"/>
    </row>
    <row r="29" spans="1:43" s="12" customFormat="1" ht="23.25" hidden="1" customHeight="1" x14ac:dyDescent="0.3">
      <c r="A29" s="402">
        <f>AD29</f>
        <v>0</v>
      </c>
      <c r="B29" s="104"/>
      <c r="C29" s="105">
        <f>MROUND(ROUNDDOWN(B30*0.8,-1),50)</f>
        <v>2350</v>
      </c>
      <c r="D29" s="46"/>
      <c r="E29" s="47">
        <f>C29-$S$1</f>
        <v>1150</v>
      </c>
      <c r="F29" s="25"/>
      <c r="G29" s="26">
        <f t="shared" ref="G29:Q31" si="15">ROUND(F30*0.8,-1)</f>
        <v>1420</v>
      </c>
      <c r="H29" s="108"/>
      <c r="I29" s="105">
        <f>MROUND(ROUNDDOWN(H30*0.8,-1),50)</f>
        <v>1250</v>
      </c>
      <c r="J29" s="25"/>
      <c r="K29" s="22">
        <f t="shared" si="15"/>
        <v>1200</v>
      </c>
      <c r="L29" s="25"/>
      <c r="M29" s="26">
        <f t="shared" si="15"/>
        <v>1200</v>
      </c>
      <c r="N29" s="25"/>
      <c r="O29" s="22">
        <f t="shared" si="15"/>
        <v>1200</v>
      </c>
      <c r="P29" s="25"/>
      <c r="Q29" s="22">
        <f t="shared" si="8"/>
        <v>1200</v>
      </c>
      <c r="R29" s="25"/>
      <c r="S29" s="22">
        <f t="shared" ref="S29:AE41" si="16">ROUND(R30*0.8,-1)</f>
        <v>1200</v>
      </c>
      <c r="T29" s="50"/>
      <c r="U29" s="44">
        <f t="shared" si="10"/>
        <v>1200</v>
      </c>
      <c r="V29" s="50"/>
      <c r="W29" s="44">
        <f t="shared" si="11"/>
        <v>1200</v>
      </c>
      <c r="X29" s="25"/>
      <c r="Y29" s="22">
        <f t="shared" si="12"/>
        <v>1200</v>
      </c>
      <c r="Z29" s="25"/>
      <c r="AA29" s="22">
        <f t="shared" si="13"/>
        <v>1200</v>
      </c>
      <c r="AB29" s="14"/>
      <c r="AC29" s="11">
        <f t="shared" si="14"/>
        <v>1200</v>
      </c>
      <c r="AD29" s="404"/>
      <c r="AE29" s="405"/>
      <c r="AF29" s="414"/>
      <c r="AG29" s="414"/>
      <c r="AH29" s="409">
        <f>AF29+AH31</f>
        <v>0</v>
      </c>
      <c r="AI29" s="415"/>
      <c r="AJ29" s="409">
        <f>AH29+AJ33</f>
        <v>0</v>
      </c>
      <c r="AK29" s="415"/>
      <c r="AL29" s="409">
        <f>AJ29+AL35</f>
        <v>0</v>
      </c>
      <c r="AM29" s="415"/>
      <c r="AN29" s="409">
        <f>AL29+AN37</f>
        <v>0</v>
      </c>
      <c r="AO29" s="415"/>
      <c r="AP29" s="409">
        <f>AN29+AP39</f>
        <v>0</v>
      </c>
      <c r="AQ29" s="410"/>
    </row>
    <row r="30" spans="1:43" s="12" customFormat="1" ht="23.25" hidden="1" customHeight="1" x14ac:dyDescent="0.3">
      <c r="A30" s="403"/>
      <c r="B30" s="106">
        <f>$P$1+MROUND(ROUNDDOWN(AD4*$I$1,-1),50)</f>
        <v>2950</v>
      </c>
      <c r="C30" s="107"/>
      <c r="D30" s="48">
        <f>B30-$P$1</f>
        <v>1450</v>
      </c>
      <c r="E30" s="49"/>
      <c r="F30" s="27">
        <f>IF((AD5)&lt;=8,P1,P1+ROUND(INT(((AD5-8)*I1)),-1))</f>
        <v>1780</v>
      </c>
      <c r="G30" s="28"/>
      <c r="H30" s="27">
        <f>IF((AD7)&lt;=8,P1,P1+ROUND(INT(((AD7-8)*I1)),-1))</f>
        <v>1580</v>
      </c>
      <c r="I30" s="28"/>
      <c r="J30" s="30">
        <f>IF((AD9)&lt;=8,P1,P1+ROUND(INT(((AD9-8)*I1)),-1))</f>
        <v>1500</v>
      </c>
      <c r="K30" s="24"/>
      <c r="L30" s="27">
        <f>IF((AD11)&lt;=8,P1,P1+ROUND(INT(((AD11-8)*I1)),-1))</f>
        <v>1500</v>
      </c>
      <c r="M30" s="28"/>
      <c r="N30" s="30">
        <f>IF((AD13)&lt;=8,P1,P1+ROUND(INT(((AD13-8)*I1)),-1))</f>
        <v>1500</v>
      </c>
      <c r="O30" s="24"/>
      <c r="P30" s="30">
        <f>IF((AD15)&lt;=8,P1,P1+ROUND(INT(((AD15-8)*I1)),-1))</f>
        <v>1500</v>
      </c>
      <c r="Q30" s="24"/>
      <c r="R30" s="30">
        <f>IF((AD17)&lt;=8,P1,P1+ROUND(INT(((AD17-8)*I1)),-1))</f>
        <v>1500</v>
      </c>
      <c r="S30" s="24"/>
      <c r="T30" s="54">
        <f>IF((AD19)&lt;=8,P1,P1+ROUND(INT(((AD19-8)*I1)),-1))</f>
        <v>1500</v>
      </c>
      <c r="U30" s="45"/>
      <c r="V30" s="54">
        <f>IF((AD21)&lt;=8,P1,P1+ROUND(INT(((AD21-8)*I1)),-1))</f>
        <v>1500</v>
      </c>
      <c r="W30" s="45"/>
      <c r="X30" s="30">
        <f>IF((AD23)&lt;=8,P1,P1+ROUND(INT(((AD23-8)*I1)),-1))</f>
        <v>1500</v>
      </c>
      <c r="Y30" s="24"/>
      <c r="Z30" s="30">
        <f>IF((AD25)&lt;=8,P1,P1+ROUND(INT(((AD25-8)*I1)),-1))</f>
        <v>1500</v>
      </c>
      <c r="AA30" s="24"/>
      <c r="AB30" s="17">
        <f>IF((AD27)&lt;=8,P1,P1+ROUND(INT(((AD27-8)*I1)),-1))</f>
        <v>1500</v>
      </c>
      <c r="AC30" s="13"/>
      <c r="AD30" s="406"/>
      <c r="AE30" s="407"/>
      <c r="AF30" s="408"/>
      <c r="AG30" s="408"/>
      <c r="AH30" s="411"/>
      <c r="AI30" s="416"/>
      <c r="AJ30" s="411"/>
      <c r="AK30" s="416"/>
      <c r="AL30" s="411"/>
      <c r="AM30" s="416"/>
      <c r="AN30" s="411"/>
      <c r="AO30" s="416"/>
      <c r="AP30" s="411"/>
      <c r="AQ30" s="412"/>
    </row>
    <row r="31" spans="1:43" s="12" customFormat="1" ht="23.25" hidden="1" customHeight="1" x14ac:dyDescent="0.3">
      <c r="A31" s="402">
        <f>AF31</f>
        <v>0</v>
      </c>
      <c r="B31" s="104"/>
      <c r="C31" s="105">
        <f>MROUND(ROUNDDOWN(B32*0.8,-1),50)</f>
        <v>2350</v>
      </c>
      <c r="D31" s="46"/>
      <c r="E31" s="47">
        <f>C31-$S$1</f>
        <v>1150</v>
      </c>
      <c r="F31" s="25"/>
      <c r="G31" s="26">
        <f t="shared" ref="G31:Q33" si="17">ROUND(F32*0.8,-1)</f>
        <v>1420</v>
      </c>
      <c r="H31" s="25"/>
      <c r="I31" s="26">
        <f t="shared" si="17"/>
        <v>1260</v>
      </c>
      <c r="J31" s="25"/>
      <c r="K31" s="22">
        <f t="shared" si="17"/>
        <v>1200</v>
      </c>
      <c r="L31" s="25"/>
      <c r="M31" s="26">
        <f t="shared" si="17"/>
        <v>1200</v>
      </c>
      <c r="N31" s="25"/>
      <c r="O31" s="22">
        <f t="shared" si="17"/>
        <v>1200</v>
      </c>
      <c r="P31" s="25"/>
      <c r="Q31" s="22">
        <f t="shared" si="15"/>
        <v>1200</v>
      </c>
      <c r="R31" s="25"/>
      <c r="S31" s="22">
        <f t="shared" ref="S31:AC41" si="18">ROUND(R32*0.8,-1)</f>
        <v>1200</v>
      </c>
      <c r="T31" s="50"/>
      <c r="U31" s="44">
        <f t="shared" si="16"/>
        <v>1200</v>
      </c>
      <c r="V31" s="50"/>
      <c r="W31" s="44">
        <f t="shared" si="10"/>
        <v>1200</v>
      </c>
      <c r="X31" s="25"/>
      <c r="Y31" s="22">
        <f t="shared" si="11"/>
        <v>1200</v>
      </c>
      <c r="Z31" s="25"/>
      <c r="AA31" s="22">
        <f t="shared" si="12"/>
        <v>1200</v>
      </c>
      <c r="AB31" s="14"/>
      <c r="AC31" s="11">
        <f t="shared" si="13"/>
        <v>1200</v>
      </c>
      <c r="AD31" s="14"/>
      <c r="AE31" s="11">
        <f t="shared" si="14"/>
        <v>1200</v>
      </c>
      <c r="AF31" s="404"/>
      <c r="AG31" s="405"/>
      <c r="AH31" s="408"/>
      <c r="AI31" s="408"/>
      <c r="AJ31" s="417">
        <f>AH31+AJ33</f>
        <v>0</v>
      </c>
      <c r="AK31" s="418"/>
      <c r="AL31" s="417">
        <f>AJ31+AL35</f>
        <v>0</v>
      </c>
      <c r="AM31" s="418"/>
      <c r="AN31" s="417">
        <f>AL31+AN37</f>
        <v>0</v>
      </c>
      <c r="AO31" s="418"/>
      <c r="AP31" s="417">
        <f>AN31+AP39</f>
        <v>0</v>
      </c>
      <c r="AQ31" s="429"/>
    </row>
    <row r="32" spans="1:43" s="12" customFormat="1" ht="23.25" hidden="1" customHeight="1" x14ac:dyDescent="0.3">
      <c r="A32" s="403"/>
      <c r="B32" s="106">
        <f>$P$1+MROUND(ROUNDDOWN(AF4*$I$1,-1),50)</f>
        <v>2950</v>
      </c>
      <c r="C32" s="107"/>
      <c r="D32" s="48">
        <f>B32-$P$1</f>
        <v>1450</v>
      </c>
      <c r="E32" s="49"/>
      <c r="F32" s="27">
        <f>IF((AF5)&lt;=8,P1,P1+ROUND(INT(((AF5-8)*I1)),-1))</f>
        <v>1780</v>
      </c>
      <c r="G32" s="28"/>
      <c r="H32" s="27">
        <f>IF((AF7)&lt;=8,P1,P1+ROUND(INT(((AF7-8)*I1)),-1))</f>
        <v>1580</v>
      </c>
      <c r="I32" s="28"/>
      <c r="J32" s="30">
        <f>IF((AF9)&lt;=8,P1,P1+ROUND(INT(((AF9-8)*I1)),-1))</f>
        <v>1500</v>
      </c>
      <c r="K32" s="24"/>
      <c r="L32" s="27">
        <f>IF((AF11)&lt;=8,P1,P1+ROUND(INT(((AF11-8)*I1)),-1))</f>
        <v>1500</v>
      </c>
      <c r="M32" s="28"/>
      <c r="N32" s="30">
        <f>IF((AF13)&lt;=8,P1,P1+ROUND(INT(((AF13-8)*I1)),-1))</f>
        <v>1500</v>
      </c>
      <c r="O32" s="24"/>
      <c r="P32" s="30">
        <f>IF((AF15)&lt;=8,P1,P1+ROUND(INT(((AF15-8)*I1)),-1))</f>
        <v>1500</v>
      </c>
      <c r="Q32" s="24"/>
      <c r="R32" s="30">
        <f>IF((AF17)&lt;=8,P1,P1+ROUND(INT(((AF17-8)*I1)),-1))</f>
        <v>1500</v>
      </c>
      <c r="S32" s="24"/>
      <c r="T32" s="54">
        <f>IF((AF19)&lt;=8,P1,P1+ROUND(INT(((AF19-8)*I1)),-1))</f>
        <v>1500</v>
      </c>
      <c r="U32" s="45"/>
      <c r="V32" s="54">
        <f>IF((AF21)&lt;=8,P1,P1+ROUND(INT(((AF21-8)*I1)),-1))</f>
        <v>1500</v>
      </c>
      <c r="W32" s="45"/>
      <c r="X32" s="30">
        <f>IF((AF23)&lt;=8,P1,P1+ROUND(INT(((AF23-8)*I1)),-1))</f>
        <v>1500</v>
      </c>
      <c r="Y32" s="24"/>
      <c r="Z32" s="30">
        <f>IF((AF25)&lt;=8,P1,P1+ROUND(INT(((AF25-8)*I1)),-1))</f>
        <v>1500</v>
      </c>
      <c r="AA32" s="24"/>
      <c r="AB32" s="17">
        <f>IF((AF27)&lt;=8,P1,P1+ROUND(INT(((AF27-8)*I1)),-1))</f>
        <v>1500</v>
      </c>
      <c r="AC32" s="24"/>
      <c r="AD32" s="30">
        <f>IF((AF29)&lt;=8,P1,P1+ROUND(INT(((AF29-8)*I1)),-1))</f>
        <v>1500</v>
      </c>
      <c r="AE32" s="24"/>
      <c r="AF32" s="406"/>
      <c r="AG32" s="407"/>
      <c r="AH32" s="408"/>
      <c r="AI32" s="408"/>
      <c r="AJ32" s="419"/>
      <c r="AK32" s="420"/>
      <c r="AL32" s="419"/>
      <c r="AM32" s="420"/>
      <c r="AN32" s="419"/>
      <c r="AO32" s="420"/>
      <c r="AP32" s="419"/>
      <c r="AQ32" s="430"/>
    </row>
    <row r="33" spans="1:43" s="12" customFormat="1" ht="27" hidden="1" customHeight="1" x14ac:dyDescent="0.3">
      <c r="A33" s="402">
        <f>AH33</f>
        <v>0</v>
      </c>
      <c r="B33" s="104"/>
      <c r="C33" s="105">
        <f>MROUND(ROUNDDOWN(B34*0.8,-1),50)</f>
        <v>2350</v>
      </c>
      <c r="D33" s="46"/>
      <c r="E33" s="47">
        <f>C33-$S$1</f>
        <v>1150</v>
      </c>
      <c r="F33" s="25"/>
      <c r="G33" s="26">
        <f t="shared" ref="G33:Q35" si="19">ROUND(F34*0.8,-1)</f>
        <v>1420</v>
      </c>
      <c r="H33" s="25"/>
      <c r="I33" s="26">
        <f t="shared" si="19"/>
        <v>1260</v>
      </c>
      <c r="J33" s="25"/>
      <c r="K33" s="22">
        <f t="shared" si="19"/>
        <v>1200</v>
      </c>
      <c r="L33" s="25"/>
      <c r="M33" s="26">
        <f t="shared" si="19"/>
        <v>1200</v>
      </c>
      <c r="N33" s="25"/>
      <c r="O33" s="22">
        <f t="shared" si="19"/>
        <v>1200</v>
      </c>
      <c r="P33" s="25"/>
      <c r="Q33" s="22">
        <f t="shared" si="17"/>
        <v>1200</v>
      </c>
      <c r="R33" s="25"/>
      <c r="S33" s="22">
        <f t="shared" ref="S33:AA41" si="20">ROUND(R34*0.8,-1)</f>
        <v>1200</v>
      </c>
      <c r="T33" s="50"/>
      <c r="U33" s="44">
        <f t="shared" si="18"/>
        <v>1200</v>
      </c>
      <c r="V33" s="50"/>
      <c r="W33" s="44">
        <f t="shared" si="16"/>
        <v>1200</v>
      </c>
      <c r="X33" s="25"/>
      <c r="Y33" s="22">
        <f t="shared" si="10"/>
        <v>1200</v>
      </c>
      <c r="Z33" s="25"/>
      <c r="AA33" s="22">
        <f t="shared" si="11"/>
        <v>1200</v>
      </c>
      <c r="AB33" s="14"/>
      <c r="AC33" s="22">
        <f t="shared" si="12"/>
        <v>1200</v>
      </c>
      <c r="AD33" s="25"/>
      <c r="AE33" s="22">
        <f t="shared" si="13"/>
        <v>1200</v>
      </c>
      <c r="AF33" s="14"/>
      <c r="AG33" s="11">
        <f t="shared" si="14"/>
        <v>1200</v>
      </c>
      <c r="AH33" s="404"/>
      <c r="AI33" s="405"/>
      <c r="AJ33" s="408"/>
      <c r="AK33" s="408"/>
      <c r="AL33" s="409">
        <f>AJ33+AL35</f>
        <v>0</v>
      </c>
      <c r="AM33" s="415"/>
      <c r="AN33" s="409">
        <f>AL33+AN37</f>
        <v>0</v>
      </c>
      <c r="AO33" s="415"/>
      <c r="AP33" s="409">
        <f>AN33+AP39</f>
        <v>0</v>
      </c>
      <c r="AQ33" s="410"/>
    </row>
    <row r="34" spans="1:43" s="12" customFormat="1" ht="27" hidden="1" customHeight="1" x14ac:dyDescent="0.3">
      <c r="A34" s="403"/>
      <c r="B34" s="106">
        <f>$P$1+MROUND(ROUNDDOWN(AH4*$I$1,-1),50)</f>
        <v>2950</v>
      </c>
      <c r="C34" s="107"/>
      <c r="D34" s="48">
        <f>B34-$P$1</f>
        <v>1450</v>
      </c>
      <c r="E34" s="49"/>
      <c r="F34" s="27">
        <f>IF((AH5)&lt;=8,P1,P1+ROUND(INT(((AH5-8)*I1)),-1))</f>
        <v>1780</v>
      </c>
      <c r="G34" s="28"/>
      <c r="H34" s="27">
        <f>IF((AH7)&lt;=8,P1,P1+ROUND(INT(((AH7-8)*I1)),-1))</f>
        <v>1580</v>
      </c>
      <c r="I34" s="28"/>
      <c r="J34" s="30">
        <f>IF((AH9)&lt;=8,P1,P1+ROUND(INT(((AH9-8)*I1)),-1))</f>
        <v>1500</v>
      </c>
      <c r="K34" s="24"/>
      <c r="L34" s="27">
        <f>IF((AH11)&lt;=8,P1,P1+ROUND(INT(((AH11-8)*I1)),-1))</f>
        <v>1500</v>
      </c>
      <c r="M34" s="28"/>
      <c r="N34" s="30">
        <f>IF((AH13)&lt;=8,P1,P1+ROUND(INT(((AH13-8)*I1)),-1))</f>
        <v>1500</v>
      </c>
      <c r="O34" s="24"/>
      <c r="P34" s="30">
        <f>IF((AH15)&lt;=8,P1,P1+ROUND(INT(((AH15-8)*I1)),-1))</f>
        <v>1500</v>
      </c>
      <c r="Q34" s="24"/>
      <c r="R34" s="30">
        <f>IF((AH17)&lt;=8,P1,P1+ROUND(INT(((AH17-8)*I1)),-1))</f>
        <v>1500</v>
      </c>
      <c r="S34" s="24"/>
      <c r="T34" s="54">
        <f>IF((AH19)&lt;=8,P1,P1+ROUND(INT(((AH19-8)*I1)),-1))</f>
        <v>1500</v>
      </c>
      <c r="U34" s="45"/>
      <c r="V34" s="54">
        <f>IF((AH21)&lt;=8,P1,P1+ROUND(INT(((AH21-8)*I1)),-1))</f>
        <v>1500</v>
      </c>
      <c r="W34" s="45"/>
      <c r="X34" s="30">
        <f>IF((AH23)&lt;=8,P1,P1+ROUND(INT(((AH23-8)*I1)),-1))</f>
        <v>1500</v>
      </c>
      <c r="Y34" s="24"/>
      <c r="Z34" s="30">
        <f>IF((AH25)&lt;=8,P1,P1+ROUND(INT(((AH25-8)*I1)),-1))</f>
        <v>1500</v>
      </c>
      <c r="AA34" s="24"/>
      <c r="AB34" s="17">
        <f>IF((AH27)&lt;=8,P1,P1+ROUND(INT(((AH27-8)*I1)),-1))</f>
        <v>1500</v>
      </c>
      <c r="AC34" s="24"/>
      <c r="AD34" s="30">
        <f>IF((AH29)&lt;=8,P1,P1+ROUND(INT(((AH29-8)*I1)),-1))</f>
        <v>1500</v>
      </c>
      <c r="AE34" s="24"/>
      <c r="AF34" s="17">
        <f>IF((AH31)&lt;=8,P1,P1+ROUND(INT(((AH31-8)*I1)),-1))</f>
        <v>1500</v>
      </c>
      <c r="AG34" s="13"/>
      <c r="AH34" s="406"/>
      <c r="AI34" s="407"/>
      <c r="AJ34" s="408"/>
      <c r="AK34" s="408"/>
      <c r="AL34" s="411"/>
      <c r="AM34" s="416"/>
      <c r="AN34" s="411"/>
      <c r="AO34" s="416"/>
      <c r="AP34" s="411"/>
      <c r="AQ34" s="412"/>
    </row>
    <row r="35" spans="1:43" s="12" customFormat="1" ht="27" hidden="1" customHeight="1" x14ac:dyDescent="0.3">
      <c r="A35" s="402">
        <f>AJ35</f>
        <v>0</v>
      </c>
      <c r="B35" s="104"/>
      <c r="C35" s="105">
        <f>MROUND(ROUNDDOWN(B36*0.8,-1),50)</f>
        <v>2350</v>
      </c>
      <c r="D35" s="46"/>
      <c r="E35" s="47">
        <f>C35-$S$1</f>
        <v>1150</v>
      </c>
      <c r="F35" s="25"/>
      <c r="G35" s="26">
        <f t="shared" ref="G35:Q37" si="21">ROUND(F36*0.8,-1)</f>
        <v>1420</v>
      </c>
      <c r="H35" s="25"/>
      <c r="I35" s="26">
        <f t="shared" si="21"/>
        <v>1260</v>
      </c>
      <c r="J35" s="25"/>
      <c r="K35" s="22">
        <f t="shared" si="21"/>
        <v>1200</v>
      </c>
      <c r="L35" s="25"/>
      <c r="M35" s="26">
        <f t="shared" si="21"/>
        <v>1200</v>
      </c>
      <c r="N35" s="25"/>
      <c r="O35" s="22">
        <f t="shared" si="21"/>
        <v>1200</v>
      </c>
      <c r="P35" s="25"/>
      <c r="Q35" s="22">
        <f t="shared" si="19"/>
        <v>1200</v>
      </c>
      <c r="R35" s="25"/>
      <c r="S35" s="22">
        <f t="shared" ref="S35:Y41" si="22">ROUND(R36*0.8,-1)</f>
        <v>1200</v>
      </c>
      <c r="T35" s="50"/>
      <c r="U35" s="44">
        <f t="shared" si="20"/>
        <v>1200</v>
      </c>
      <c r="V35" s="50"/>
      <c r="W35" s="44">
        <f t="shared" si="18"/>
        <v>1200</v>
      </c>
      <c r="X35" s="25"/>
      <c r="Y35" s="22">
        <f t="shared" si="16"/>
        <v>1200</v>
      </c>
      <c r="Z35" s="25"/>
      <c r="AA35" s="22">
        <f t="shared" si="10"/>
        <v>1200</v>
      </c>
      <c r="AB35" s="14"/>
      <c r="AC35" s="22">
        <f t="shared" si="11"/>
        <v>1200</v>
      </c>
      <c r="AD35" s="25"/>
      <c r="AE35" s="22">
        <f t="shared" si="12"/>
        <v>1200</v>
      </c>
      <c r="AF35" s="25"/>
      <c r="AG35" s="22">
        <f t="shared" si="13"/>
        <v>1200</v>
      </c>
      <c r="AH35" s="25"/>
      <c r="AI35" s="22">
        <f t="shared" ref="AI35:AO41" si="23">ROUND(AH36*0.8,-1)</f>
        <v>1200</v>
      </c>
      <c r="AJ35" s="425"/>
      <c r="AK35" s="426"/>
      <c r="AL35" s="408"/>
      <c r="AM35" s="408"/>
      <c r="AN35" s="417">
        <f>AL35+AN37</f>
        <v>0</v>
      </c>
      <c r="AO35" s="418"/>
      <c r="AP35" s="417">
        <f>AN35+AP39</f>
        <v>0</v>
      </c>
      <c r="AQ35" s="429"/>
    </row>
    <row r="36" spans="1:43" s="12" customFormat="1" ht="27" hidden="1" customHeight="1" x14ac:dyDescent="0.3">
      <c r="A36" s="403"/>
      <c r="B36" s="106">
        <f>$P$1+MROUND(ROUNDDOWN(AJ4*$I$1,-1),50)</f>
        <v>2950</v>
      </c>
      <c r="C36" s="107"/>
      <c r="D36" s="48">
        <f>B36-$P$1</f>
        <v>1450</v>
      </c>
      <c r="E36" s="49"/>
      <c r="F36" s="27">
        <f>IF((AJ5)&lt;=8,P1,P1+ROUND(INT(((AJ5-8)*I1)),-1))</f>
        <v>1780</v>
      </c>
      <c r="G36" s="28"/>
      <c r="H36" s="27">
        <f>IF((AJ7)&lt;=8,P1,P1+ROUND(INT(((AJ7-8)*I1)),-1))</f>
        <v>1580</v>
      </c>
      <c r="I36" s="28"/>
      <c r="J36" s="30">
        <f>IF((AJ9)&lt;=8,P1,P1+ROUND(INT(((AJ9-8)*I1)),-1))</f>
        <v>1500</v>
      </c>
      <c r="K36" s="24"/>
      <c r="L36" s="27">
        <f>IF((AJ11)&lt;=8,P1,P1+ROUND(INT(((AJ11-8)*I1)),-1))</f>
        <v>1500</v>
      </c>
      <c r="M36" s="28"/>
      <c r="N36" s="30">
        <f>IF((AJ13)&lt;=8,P1,P1+ROUND(INT(((AJ13-8)*I1)),-1))</f>
        <v>1500</v>
      </c>
      <c r="O36" s="24"/>
      <c r="P36" s="30">
        <f>IF((AJ15)&lt;=8,P1,P1+ROUND(INT(((AJ15-8)*I1)),-1))</f>
        <v>1500</v>
      </c>
      <c r="Q36" s="24"/>
      <c r="R36" s="30">
        <f>IF((AJ17)&lt;=8,P1,P1+ROUND(INT(((AJ17-8)*I1)),-1))</f>
        <v>1500</v>
      </c>
      <c r="S36" s="24"/>
      <c r="T36" s="54">
        <f>IF((AJ19)&lt;=8,P1,P1+ROUND(INT(((AJ19-8)*I1)),-1))</f>
        <v>1500</v>
      </c>
      <c r="U36" s="45"/>
      <c r="V36" s="54">
        <f>IF((AJ21)&lt;=8,P1,P1+ROUND(INT(((AJ21-8)*I1)),-1))</f>
        <v>1500</v>
      </c>
      <c r="W36" s="45"/>
      <c r="X36" s="30">
        <f>IF((AJ23)&lt;=8,P1,P1+ROUND(INT(((AJ23-8)*I1)),-1))</f>
        <v>1500</v>
      </c>
      <c r="Y36" s="24"/>
      <c r="Z36" s="30">
        <f>IF((AJ25)&lt;=8,P1,P1+ROUND(INT(((AJ25-8)*I1)),-1))</f>
        <v>1500</v>
      </c>
      <c r="AA36" s="24"/>
      <c r="AB36" s="17">
        <f>IF((AJ27)&lt;=8,P1,P1+ROUND(INT(((AJ27-8)*I1)),-1))</f>
        <v>1500</v>
      </c>
      <c r="AC36" s="24"/>
      <c r="AD36" s="30">
        <f>IF((AJ29)&lt;=8,P1,P1+ROUND(INT(((AJ29-8)*I1)),-1))</f>
        <v>1500</v>
      </c>
      <c r="AE36" s="24"/>
      <c r="AF36" s="30">
        <f>IF((AJ31)&lt;=8,P1,P1+ROUND(INT(((AJ31-8)*I1)),-1))</f>
        <v>1500</v>
      </c>
      <c r="AG36" s="24"/>
      <c r="AH36" s="30">
        <f>IF((AJ33)&lt;=8,P1,P1+ROUND(INT(((AJ33-8)*I1)),-1))</f>
        <v>1500</v>
      </c>
      <c r="AI36" s="24"/>
      <c r="AJ36" s="427"/>
      <c r="AK36" s="428"/>
      <c r="AL36" s="408"/>
      <c r="AM36" s="408"/>
      <c r="AN36" s="419"/>
      <c r="AO36" s="420"/>
      <c r="AP36" s="419"/>
      <c r="AQ36" s="430"/>
    </row>
    <row r="37" spans="1:43" s="12" customFormat="1" ht="27" hidden="1" customHeight="1" x14ac:dyDescent="0.3">
      <c r="A37" s="402">
        <f>AL37</f>
        <v>0</v>
      </c>
      <c r="B37" s="104"/>
      <c r="C37" s="105">
        <f>MROUND(ROUNDDOWN(B38*0.8,-1),50)</f>
        <v>2350</v>
      </c>
      <c r="D37" s="46"/>
      <c r="E37" s="47">
        <f>C37-$S$1</f>
        <v>1150</v>
      </c>
      <c r="F37" s="25"/>
      <c r="G37" s="26">
        <f t="shared" ref="G37:Q39" si="24">ROUND(F38*0.8,-1)</f>
        <v>1420</v>
      </c>
      <c r="H37" s="25"/>
      <c r="I37" s="26">
        <f t="shared" si="24"/>
        <v>1260</v>
      </c>
      <c r="J37" s="25"/>
      <c r="K37" s="22">
        <f t="shared" si="24"/>
        <v>1200</v>
      </c>
      <c r="L37" s="25"/>
      <c r="M37" s="26">
        <f t="shared" si="24"/>
        <v>1200</v>
      </c>
      <c r="N37" s="25"/>
      <c r="O37" s="22">
        <f t="shared" si="24"/>
        <v>1200</v>
      </c>
      <c r="P37" s="25"/>
      <c r="Q37" s="22">
        <f t="shared" si="21"/>
        <v>1200</v>
      </c>
      <c r="R37" s="25"/>
      <c r="S37" s="22">
        <f t="shared" ref="S37:W41" si="25">ROUND(R38*0.8,-1)</f>
        <v>1200</v>
      </c>
      <c r="T37" s="50"/>
      <c r="U37" s="44">
        <f t="shared" si="22"/>
        <v>1200</v>
      </c>
      <c r="V37" s="50"/>
      <c r="W37" s="44">
        <f t="shared" si="20"/>
        <v>1200</v>
      </c>
      <c r="X37" s="25"/>
      <c r="Y37" s="22">
        <f t="shared" si="18"/>
        <v>1200</v>
      </c>
      <c r="Z37" s="25"/>
      <c r="AA37" s="22">
        <f t="shared" si="16"/>
        <v>1200</v>
      </c>
      <c r="AB37" s="14"/>
      <c r="AC37" s="22">
        <f t="shared" si="10"/>
        <v>1200</v>
      </c>
      <c r="AD37" s="25"/>
      <c r="AE37" s="22">
        <f t="shared" si="11"/>
        <v>1200</v>
      </c>
      <c r="AF37" s="25"/>
      <c r="AG37" s="22">
        <f t="shared" si="12"/>
        <v>1200</v>
      </c>
      <c r="AH37" s="25"/>
      <c r="AI37" s="22">
        <f t="shared" ref="AI37:AM41" si="26">ROUND(AH38*0.8,-1)</f>
        <v>1200</v>
      </c>
      <c r="AJ37" s="25"/>
      <c r="AK37" s="22">
        <f t="shared" si="23"/>
        <v>1200</v>
      </c>
      <c r="AL37" s="404"/>
      <c r="AM37" s="405"/>
      <c r="AN37" s="408"/>
      <c r="AO37" s="408"/>
      <c r="AP37" s="409">
        <f>AN37+AP39</f>
        <v>0</v>
      </c>
      <c r="AQ37" s="410"/>
    </row>
    <row r="38" spans="1:43" s="12" customFormat="1" ht="27" hidden="1" customHeight="1" x14ac:dyDescent="0.3">
      <c r="A38" s="403"/>
      <c r="B38" s="106">
        <f>$P$1+MROUND(ROUNDDOWN(AL4*$I$1,-1),50)</f>
        <v>2950</v>
      </c>
      <c r="C38" s="107"/>
      <c r="D38" s="48">
        <f>B38-$P$1</f>
        <v>1450</v>
      </c>
      <c r="E38" s="49"/>
      <c r="F38" s="27">
        <f>IF((AL5)&lt;=8,P1,P1+ROUND(INT(((AL5-8)*I1)),-1))</f>
        <v>1780</v>
      </c>
      <c r="G38" s="28"/>
      <c r="H38" s="27">
        <f>IF((AL7)&lt;=8,P1,P1+ROUND(INT(((AL7-8)*I1)),-1))</f>
        <v>1580</v>
      </c>
      <c r="I38" s="28"/>
      <c r="J38" s="30">
        <f>IF((AL9)&lt;=8,P1,P1+ROUND(INT(((AL9-8)*I1)),-1))</f>
        <v>1500</v>
      </c>
      <c r="K38" s="24"/>
      <c r="L38" s="27">
        <f>IF((AL11)&lt;=8,P1,P1+ROUND(INT(((AL11-8)*I1)),-1))</f>
        <v>1500</v>
      </c>
      <c r="M38" s="28"/>
      <c r="N38" s="30">
        <f>IF((AL13)&lt;=8,P1,P1+ROUND(INT(((AL13-8)*I1)),-1))</f>
        <v>1500</v>
      </c>
      <c r="O38" s="24"/>
      <c r="P38" s="30">
        <f>IF((AL15)&lt;=8,P1,P1+ROUND(INT(((AL15-8)*I1)),-1))</f>
        <v>1500</v>
      </c>
      <c r="Q38" s="24"/>
      <c r="R38" s="30">
        <f>IF((AL17)&lt;=8,P1,P1+ROUND(INT(((AL17-8)*I1)),-1))</f>
        <v>1500</v>
      </c>
      <c r="S38" s="24"/>
      <c r="T38" s="54">
        <f>IF((AL19)&lt;=8,P1,P1+ROUND(INT(((AL19-8)*I1)),-1))</f>
        <v>1500</v>
      </c>
      <c r="U38" s="45"/>
      <c r="V38" s="54">
        <f>IF((AL21)&lt;=8,P1,P1+ROUND(INT(((AL21-8)*I1)),-1))</f>
        <v>1500</v>
      </c>
      <c r="W38" s="45"/>
      <c r="X38" s="30">
        <f>IF((AL23)&lt;=8,P1,P1+ROUND(INT(((AL23-8)*I1)),-1))</f>
        <v>1500</v>
      </c>
      <c r="Y38" s="24"/>
      <c r="Z38" s="30">
        <f>IF((AL25)&lt;=8,P1,P1+ROUND(INT(((AL25-8)*I1)),-1))</f>
        <v>1500</v>
      </c>
      <c r="AA38" s="24"/>
      <c r="AB38" s="17">
        <f>IF((AL27)&lt;=8,P1,P1+ROUND(INT(((AL27-8)*I1)),-1))</f>
        <v>1500</v>
      </c>
      <c r="AC38" s="24"/>
      <c r="AD38" s="30">
        <f>IF((AL29)&lt;=8,P1,P1+ROUND(INT(((AL29-8)*I1)),-1))</f>
        <v>1500</v>
      </c>
      <c r="AE38" s="24"/>
      <c r="AF38" s="30">
        <f>IF((AL31)&lt;=8,P1,P1+ROUND(INT(((AL31-8)*I1)),-1))</f>
        <v>1500</v>
      </c>
      <c r="AG38" s="24"/>
      <c r="AH38" s="30">
        <f>IF((AL33)&lt;=8,P1,P1+ROUND(INT(((AL33-8)*I1)),-1))</f>
        <v>1500</v>
      </c>
      <c r="AI38" s="24"/>
      <c r="AJ38" s="30">
        <f>IF((AL35)&lt;=8,P1,P1+ROUND(INT(((AL35-8)*I1)),-1))</f>
        <v>1500</v>
      </c>
      <c r="AK38" s="24"/>
      <c r="AL38" s="406"/>
      <c r="AM38" s="407"/>
      <c r="AN38" s="408"/>
      <c r="AO38" s="408"/>
      <c r="AP38" s="411"/>
      <c r="AQ38" s="412"/>
    </row>
    <row r="39" spans="1:43" s="12" customFormat="1" ht="27" hidden="1" customHeight="1" x14ac:dyDescent="0.3">
      <c r="A39" s="402">
        <f>AN39</f>
        <v>0</v>
      </c>
      <c r="B39" s="104"/>
      <c r="C39" s="105">
        <f>MROUND(ROUNDDOWN(B40*0.8,-1),50)</f>
        <v>2350</v>
      </c>
      <c r="D39" s="46"/>
      <c r="E39" s="47">
        <f>C39-$S$1</f>
        <v>1150</v>
      </c>
      <c r="F39" s="25"/>
      <c r="G39" s="26">
        <f t="shared" ref="G39:Q41" si="27">ROUND(F40*0.8,-1)</f>
        <v>1420</v>
      </c>
      <c r="H39" s="25"/>
      <c r="I39" s="26">
        <f t="shared" si="27"/>
        <v>1260</v>
      </c>
      <c r="J39" s="25"/>
      <c r="K39" s="22">
        <f t="shared" si="27"/>
        <v>1200</v>
      </c>
      <c r="L39" s="25"/>
      <c r="M39" s="26">
        <f t="shared" si="27"/>
        <v>1200</v>
      </c>
      <c r="N39" s="25"/>
      <c r="O39" s="22">
        <f t="shared" si="27"/>
        <v>1200</v>
      </c>
      <c r="P39" s="25"/>
      <c r="Q39" s="22">
        <f t="shared" si="24"/>
        <v>1200</v>
      </c>
      <c r="R39" s="25"/>
      <c r="S39" s="22">
        <f t="shared" ref="S39:U41" si="28">ROUND(R40*0.8,-1)</f>
        <v>1200</v>
      </c>
      <c r="T39" s="50"/>
      <c r="U39" s="44">
        <f t="shared" si="25"/>
        <v>1200</v>
      </c>
      <c r="V39" s="50"/>
      <c r="W39" s="44">
        <f t="shared" si="22"/>
        <v>1200</v>
      </c>
      <c r="X39" s="25"/>
      <c r="Y39" s="22">
        <f t="shared" si="20"/>
        <v>1200</v>
      </c>
      <c r="Z39" s="25"/>
      <c r="AA39" s="22">
        <f t="shared" si="18"/>
        <v>1200</v>
      </c>
      <c r="AB39" s="14"/>
      <c r="AC39" s="22">
        <f t="shared" si="16"/>
        <v>1200</v>
      </c>
      <c r="AD39" s="25"/>
      <c r="AE39" s="22">
        <f t="shared" si="10"/>
        <v>1200</v>
      </c>
      <c r="AF39" s="25"/>
      <c r="AG39" s="22">
        <f t="shared" si="11"/>
        <v>1200</v>
      </c>
      <c r="AH39" s="25"/>
      <c r="AI39" s="22">
        <f t="shared" ref="AI39:AK41" si="29">ROUND(AH40*0.8,-1)</f>
        <v>1200</v>
      </c>
      <c r="AJ39" s="25"/>
      <c r="AK39" s="22">
        <f t="shared" si="26"/>
        <v>1200</v>
      </c>
      <c r="AL39" s="14"/>
      <c r="AM39" s="11">
        <f t="shared" si="23"/>
        <v>1200</v>
      </c>
      <c r="AN39" s="404"/>
      <c r="AO39" s="405"/>
      <c r="AP39" s="408"/>
      <c r="AQ39" s="413"/>
    </row>
    <row r="40" spans="1:43" s="12" customFormat="1" ht="27" hidden="1" customHeight="1" x14ac:dyDescent="0.3">
      <c r="A40" s="403"/>
      <c r="B40" s="106">
        <f>$P$1+MROUND(ROUNDDOWN(AN4*$I$1,-1),50)</f>
        <v>2950</v>
      </c>
      <c r="C40" s="107"/>
      <c r="D40" s="48">
        <f>B40-$P$1</f>
        <v>1450</v>
      </c>
      <c r="E40" s="49"/>
      <c r="F40" s="27">
        <f>IF((AN5)&lt;=8,P1,P1+ROUND(INT(((AN5-8)*I1)),-1))</f>
        <v>1780</v>
      </c>
      <c r="G40" s="28"/>
      <c r="H40" s="27">
        <f>IF((AN7)&lt;=8,P1,P1+ROUND(INT(((AN7-8)*I1)),-1))</f>
        <v>1580</v>
      </c>
      <c r="I40" s="28"/>
      <c r="J40" s="30">
        <f>IF((AN9)&lt;=8,P1,P1+ROUND(INT(((AN9-8)*I1)),-1))</f>
        <v>1500</v>
      </c>
      <c r="K40" s="24"/>
      <c r="L40" s="27">
        <f>IF((AN11)&lt;=8,P1,P1+ROUND(INT(((AN11-8)*I1)),-1))</f>
        <v>1500</v>
      </c>
      <c r="M40" s="28"/>
      <c r="N40" s="30">
        <f>IF((AN13)&lt;=8,P1,P1+ROUND(INT(((AN13-8)*I1)),-1))</f>
        <v>1500</v>
      </c>
      <c r="O40" s="24"/>
      <c r="P40" s="30">
        <f>IF((AN15)&lt;=8,P1,P1+ROUND(INT(((AN15-8)*I1)),-1))</f>
        <v>1500</v>
      </c>
      <c r="Q40" s="24"/>
      <c r="R40" s="30">
        <f>IF((AN17)&lt;=8,P1,P1+ROUND(INT(((AN17-8)*I1)),-1))</f>
        <v>1500</v>
      </c>
      <c r="S40" s="24"/>
      <c r="T40" s="54">
        <f>IF((AN19)&lt;=8,P1,P1+ROUND(INT(((AN19-8)*I1)),-1))</f>
        <v>1500</v>
      </c>
      <c r="U40" s="45"/>
      <c r="V40" s="54">
        <f>IF((AN21)&lt;=8,P1,P1+ROUND(INT(((AN21-8)*I1)),-1))</f>
        <v>1500</v>
      </c>
      <c r="W40" s="45"/>
      <c r="X40" s="30">
        <f>IF((AN23)&lt;=8,P1,P1+ROUND(INT(((AN23-8)*I1)),-1))</f>
        <v>1500</v>
      </c>
      <c r="Y40" s="24"/>
      <c r="Z40" s="30">
        <f>IF((AN25)&lt;=8,P1,P1+ROUND(INT(((AN25-8)*I1)),-1))</f>
        <v>1500</v>
      </c>
      <c r="AA40" s="24"/>
      <c r="AB40" s="17">
        <f>IF((AN27)&lt;=8,P1,P1+ROUND(INT(((AN27-8)*I1)),-1))</f>
        <v>1500</v>
      </c>
      <c r="AC40" s="24"/>
      <c r="AD40" s="30">
        <f>IF((AN29)&lt;=8,P1,P1+ROUND(INT(((AN29-8)*I1)),-1))</f>
        <v>1500</v>
      </c>
      <c r="AE40" s="24"/>
      <c r="AF40" s="30">
        <f>IF((AN31)&lt;=8,P1,P1+ROUND(INT(((AN31-8)*I1)),-1))</f>
        <v>1500</v>
      </c>
      <c r="AG40" s="24"/>
      <c r="AH40" s="30">
        <f>IF((AN33)&lt;=8,P1,P1+ROUND(INT(((AN33-8)*I1)),-1))</f>
        <v>1500</v>
      </c>
      <c r="AI40" s="24"/>
      <c r="AJ40" s="30">
        <f>IF((AN35)&lt;=8,P1,P1+ROUND(INT(((AN35-8)*I1)),-1))</f>
        <v>1500</v>
      </c>
      <c r="AK40" s="24"/>
      <c r="AL40" s="17">
        <f>IF((AN37)&lt;=8,P1,P1+ROUND(INT(((AN37-8)*I1)),-1))</f>
        <v>1500</v>
      </c>
      <c r="AM40" s="13"/>
      <c r="AN40" s="406"/>
      <c r="AO40" s="407"/>
      <c r="AP40" s="408"/>
      <c r="AQ40" s="413"/>
    </row>
    <row r="41" spans="1:43" s="12" customFormat="1" ht="27" hidden="1" customHeight="1" x14ac:dyDescent="0.3">
      <c r="A41" s="402">
        <f>AP41</f>
        <v>0</v>
      </c>
      <c r="B41" s="104"/>
      <c r="C41" s="105">
        <f>MROUND(ROUNDDOWN(B42*0.8,-1),50)</f>
        <v>2350</v>
      </c>
      <c r="D41" s="46"/>
      <c r="E41" s="47">
        <f>C41-$S$1</f>
        <v>1150</v>
      </c>
      <c r="F41" s="25"/>
      <c r="G41" s="26">
        <f t="shared" ref="G41:O41" si="30">ROUND(F42*0.8,-1)</f>
        <v>1420</v>
      </c>
      <c r="H41" s="25"/>
      <c r="I41" s="26">
        <f t="shared" si="30"/>
        <v>1260</v>
      </c>
      <c r="J41" s="25"/>
      <c r="K41" s="22">
        <f t="shared" si="30"/>
        <v>1200</v>
      </c>
      <c r="L41" s="25"/>
      <c r="M41" s="26">
        <f t="shared" si="30"/>
        <v>1200</v>
      </c>
      <c r="N41" s="25"/>
      <c r="O41" s="22">
        <f t="shared" si="30"/>
        <v>1200</v>
      </c>
      <c r="P41" s="25"/>
      <c r="Q41" s="22">
        <f t="shared" si="27"/>
        <v>1200</v>
      </c>
      <c r="R41" s="25"/>
      <c r="S41" s="22">
        <f t="shared" ref="S41" si="31">ROUND(R42*0.8,-1)</f>
        <v>1200</v>
      </c>
      <c r="T41" s="50"/>
      <c r="U41" s="44">
        <f t="shared" si="28"/>
        <v>1200</v>
      </c>
      <c r="V41" s="50"/>
      <c r="W41" s="44">
        <f t="shared" si="25"/>
        <v>1200</v>
      </c>
      <c r="X41" s="25"/>
      <c r="Y41" s="22">
        <f t="shared" si="22"/>
        <v>1200</v>
      </c>
      <c r="Z41" s="25"/>
      <c r="AA41" s="22">
        <f t="shared" si="20"/>
        <v>1200</v>
      </c>
      <c r="AB41" s="14"/>
      <c r="AC41" s="22">
        <f t="shared" si="18"/>
        <v>1200</v>
      </c>
      <c r="AD41" s="25"/>
      <c r="AE41" s="22">
        <f t="shared" si="16"/>
        <v>1200</v>
      </c>
      <c r="AF41" s="25"/>
      <c r="AG41" s="22">
        <f t="shared" si="10"/>
        <v>1200</v>
      </c>
      <c r="AH41" s="25"/>
      <c r="AI41" s="22">
        <f t="shared" ref="AI41" si="32">ROUND(AH42*0.8,-1)</f>
        <v>1200</v>
      </c>
      <c r="AJ41" s="25"/>
      <c r="AK41" s="22">
        <f t="shared" si="29"/>
        <v>1200</v>
      </c>
      <c r="AL41" s="14"/>
      <c r="AM41" s="11">
        <f t="shared" si="26"/>
        <v>1200</v>
      </c>
      <c r="AN41" s="14"/>
      <c r="AO41" s="11">
        <f t="shared" si="23"/>
        <v>1200</v>
      </c>
      <c r="AP41" s="404"/>
      <c r="AQ41" s="422"/>
    </row>
    <row r="42" spans="1:43" s="12" customFormat="1" ht="27" hidden="1" customHeight="1" thickBot="1" x14ac:dyDescent="0.35">
      <c r="A42" s="421"/>
      <c r="B42" s="106">
        <f>$P$1+MROUND(ROUNDDOWN(AP4*$I$1,-1),50)</f>
        <v>2950</v>
      </c>
      <c r="C42" s="107"/>
      <c r="D42" s="64">
        <f>B42-$P$1</f>
        <v>1450</v>
      </c>
      <c r="E42" s="65"/>
      <c r="F42" s="37">
        <f>IF((AP5)&lt;=8,P1,P1+ROUND(INT(((AP5-8)*I1)),-1))</f>
        <v>1780</v>
      </c>
      <c r="G42" s="38"/>
      <c r="H42" s="37">
        <f>IF((AP7)&lt;=8,P1,P1+ROUND(INT(((AP7-8)*I1)),-1))</f>
        <v>1580</v>
      </c>
      <c r="I42" s="38"/>
      <c r="J42" s="39">
        <f>IF((AP9)&lt;=8,P1,P1+ROUND(INT(((AP9-8)*I1)),-1))</f>
        <v>1500</v>
      </c>
      <c r="K42" s="36"/>
      <c r="L42" s="37">
        <f>IF((AP11)&lt;=8,P1,P1+ROUND(INT(((AP11-8)*I1)),-1))</f>
        <v>1500</v>
      </c>
      <c r="M42" s="38"/>
      <c r="N42" s="39">
        <f>IF((AP13)&lt;=8,P1,P1+ROUND(INT(((AP13-8)*I1)),-1))</f>
        <v>1500</v>
      </c>
      <c r="O42" s="36"/>
      <c r="P42" s="39">
        <f>IF((AP15)&lt;=8,P1,P1+ROUND(INT(((AP15-8)*I1)),-1))</f>
        <v>1500</v>
      </c>
      <c r="Q42" s="36"/>
      <c r="R42" s="39">
        <f>IF((AP17)&lt;=8,P1,P1+ROUND(INT(((AP17-8)*I1)),-1))</f>
        <v>1500</v>
      </c>
      <c r="S42" s="36"/>
      <c r="T42" s="67">
        <f>IF((AP19)&lt;=8,P1,P1+ROUND(INT(((AP19-8)*I1)),-1))</f>
        <v>1500</v>
      </c>
      <c r="U42" s="68"/>
      <c r="V42" s="67">
        <f>IF((AP21)&lt;=8,P1,P1+ROUND(INT(((AP21-8)*I1)),-1))</f>
        <v>1500</v>
      </c>
      <c r="W42" s="68"/>
      <c r="X42" s="39">
        <f>IF((AP23)&lt;=8,P1,P1+ROUND(INT(((AP23-8)*I1)),-1))</f>
        <v>1500</v>
      </c>
      <c r="Y42" s="36"/>
      <c r="Z42" s="39">
        <f>IF((AP25)&lt;=8,P1,P1+ROUND(INT(((AP25-8)*I1)),-1))</f>
        <v>1500</v>
      </c>
      <c r="AA42" s="36"/>
      <c r="AB42" s="66">
        <f>IF((AP27)&lt;=8,P1,P1+ROUND(INT(((AP27-8)*I1)),-1))</f>
        <v>1500</v>
      </c>
      <c r="AC42" s="36"/>
      <c r="AD42" s="39">
        <f>IF((AP29)&lt;=8,P1,P1+ROUND(INT(((AP29-8)*I1)),-1))</f>
        <v>1500</v>
      </c>
      <c r="AE42" s="36"/>
      <c r="AF42" s="39">
        <f>IF((AP31)&lt;=8,P1,P1+ROUND(INT(((AP31-8)*I1)),-1))</f>
        <v>1500</v>
      </c>
      <c r="AG42" s="36"/>
      <c r="AH42" s="39">
        <f>IF((AP33)&lt;=8,P1,P1+ROUND(INT(((AP33-8)*I1)),-1))</f>
        <v>1500</v>
      </c>
      <c r="AI42" s="36"/>
      <c r="AJ42" s="39">
        <f>IF((AP35)&lt;=8,P1,P1+ROUND(INT(((AP35-8)*I1)),-1))</f>
        <v>1500</v>
      </c>
      <c r="AK42" s="36"/>
      <c r="AL42" s="39">
        <f>IF((AP37)&lt;=8,P1,P1+ROUND(INT(((AP37-8)*I1)),-1))</f>
        <v>1500</v>
      </c>
      <c r="AM42" s="36"/>
      <c r="AN42" s="39">
        <f>IF((AP39)&lt;=8,P1,P1+ROUND(INT(((AP39-8)*I1)),-1))</f>
        <v>1500</v>
      </c>
      <c r="AO42" s="36"/>
      <c r="AP42" s="423"/>
      <c r="AQ42" s="424"/>
    </row>
    <row r="43" spans="1:43" s="18" customFormat="1" ht="18" hidden="1" x14ac:dyDescent="0.3">
      <c r="B43" s="104"/>
      <c r="C43" s="105">
        <f>MROUND(ROUNDDOWN(B44*0.8,-1),50)</f>
        <v>1200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59"/>
      <c r="U43" s="59"/>
      <c r="V43" s="59"/>
      <c r="W43" s="59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idden="1" x14ac:dyDescent="0.3">
      <c r="B44" s="106">
        <f>$P$1+MROUND(ROUNDDOWN(AR4*$I$1,-1),50)</f>
        <v>1500</v>
      </c>
      <c r="C44" s="107"/>
      <c r="L44" s="8"/>
      <c r="M44" s="8"/>
      <c r="N44" s="8"/>
      <c r="O44" s="8"/>
      <c r="P44" s="8"/>
      <c r="Q44" s="8"/>
      <c r="R44" s="8"/>
      <c r="S44" s="8"/>
      <c r="T44" s="60"/>
      <c r="U44" s="60"/>
      <c r="V44" s="60"/>
      <c r="W44" s="60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x14ac:dyDescent="0.3">
      <c r="L45" s="8"/>
      <c r="M45" s="8"/>
      <c r="N45" s="8"/>
      <c r="O45" s="8"/>
      <c r="P45" s="8"/>
      <c r="Q45" s="8"/>
      <c r="R45" s="8"/>
      <c r="S45" s="8"/>
      <c r="T45" s="60"/>
      <c r="U45" s="60"/>
      <c r="V45" s="60"/>
      <c r="W45" s="60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x14ac:dyDescent="0.3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x14ac:dyDescent="0.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x14ac:dyDescent="0.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x14ac:dyDescent="0.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x14ac:dyDescent="0.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x14ac:dyDescent="0.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x14ac:dyDescent="0.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x14ac:dyDescent="0.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x14ac:dyDescent="0.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x14ac:dyDescent="0.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x14ac:dyDescent="0.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x14ac:dyDescent="0.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x14ac:dyDescent="0.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x14ac:dyDescent="0.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x14ac:dyDescent="0.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 x14ac:dyDescent="0.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 x14ac:dyDescent="0.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 x14ac:dyDescent="0.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 x14ac:dyDescent="0.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 x14ac:dyDescent="0.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 x14ac:dyDescent="0.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 x14ac:dyDescent="0.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 x14ac:dyDescent="0.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 x14ac:dyDescent="0.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 x14ac:dyDescent="0.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 x14ac:dyDescent="0.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 x14ac:dyDescent="0.3">
      <c r="L72" s="8"/>
      <c r="M72" s="8"/>
    </row>
    <row r="73" spans="12:43" ht="16.5" customHeight="1" x14ac:dyDescent="0.3"/>
    <row r="74" spans="12:43" ht="16.5" customHeight="1" x14ac:dyDescent="0.3"/>
    <row r="75" spans="12:43" ht="16.5" customHeight="1" x14ac:dyDescent="0.3"/>
    <row r="76" spans="12:43" ht="16.5" customHeight="1" x14ac:dyDescent="0.3"/>
    <row r="77" spans="12:43" ht="16.5" customHeight="1" x14ac:dyDescent="0.3"/>
    <row r="78" spans="12:43" ht="16.5" customHeight="1" x14ac:dyDescent="0.3"/>
  </sheetData>
  <mergeCells count="246"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L9:AM10"/>
    <mergeCell ref="AD3:AE3"/>
    <mergeCell ref="AF3:AG3"/>
    <mergeCell ref="AH3:AI3"/>
    <mergeCell ref="AJ3:AK3"/>
    <mergeCell ref="AL3:AM3"/>
    <mergeCell ref="AN3:AO3"/>
    <mergeCell ref="AP3:AQ3"/>
    <mergeCell ref="B2:AQ2"/>
    <mergeCell ref="B3:E3"/>
    <mergeCell ref="AB3:AC3"/>
    <mergeCell ref="R3:AA3"/>
    <mergeCell ref="F3:Q3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T4:U4"/>
    <mergeCell ref="V4:W4"/>
    <mergeCell ref="X4:Y4"/>
    <mergeCell ref="Z4:AA4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Z9:AA10"/>
    <mergeCell ref="V5:W6"/>
    <mergeCell ref="X5:Y6"/>
    <mergeCell ref="Z5:AA6"/>
    <mergeCell ref="AB5:AC6"/>
    <mergeCell ref="AD5:AE6"/>
    <mergeCell ref="AF5:AG6"/>
    <mergeCell ref="AH5:AI6"/>
    <mergeCell ref="AJ5:AK6"/>
    <mergeCell ref="AJ9:AK10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X1:Y1"/>
    <mergeCell ref="S1:T1"/>
    <mergeCell ref="P1:Q1"/>
    <mergeCell ref="I1:K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8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rgb="FFFF0000"/>
    <pageSetUpPr fitToPage="1"/>
  </sheetPr>
  <dimension ref="A1:BG78"/>
  <sheetViews>
    <sheetView zoomScale="70" zoomScaleNormal="70" workbookViewId="0">
      <selection activeCell="J12" sqref="J12"/>
    </sheetView>
  </sheetViews>
  <sheetFormatPr defaultColWidth="3" defaultRowHeight="16.5" x14ac:dyDescent="0.3"/>
  <cols>
    <col min="1" max="1" width="15.875" style="2" customWidth="1"/>
    <col min="2" max="5" width="9.375" style="2" customWidth="1"/>
    <col min="6" max="27" width="9.375" style="1" customWidth="1"/>
    <col min="28" max="43" width="8.125" style="1" hidden="1" customWidth="1"/>
    <col min="44" max="59" width="3.5" style="2" hidden="1" customWidth="1"/>
    <col min="60" max="80" width="0" style="2" hidden="1" customWidth="1"/>
    <col min="81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6.5" customHeight="1" thickBot="1" x14ac:dyDescent="0.35">
      <c r="B2" s="513" t="s">
        <v>270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3"/>
      <c r="AH2" s="513"/>
      <c r="AI2" s="513"/>
      <c r="AJ2" s="513"/>
      <c r="AK2" s="513"/>
      <c r="AL2" s="513"/>
      <c r="AM2" s="513"/>
      <c r="AN2" s="513"/>
      <c r="AO2" s="513"/>
      <c r="AP2" s="513"/>
      <c r="AQ2" s="513"/>
    </row>
    <row r="3" spans="1:46" s="170" customFormat="1" ht="51.75" customHeight="1" x14ac:dyDescent="0.3">
      <c r="A3" s="165" t="s">
        <v>48</v>
      </c>
      <c r="B3" s="514" t="s">
        <v>243</v>
      </c>
      <c r="C3" s="515"/>
      <c r="D3" s="515"/>
      <c r="E3" s="516"/>
      <c r="F3" s="517" t="s">
        <v>240</v>
      </c>
      <c r="G3" s="515"/>
      <c r="H3" s="515"/>
      <c r="I3" s="515"/>
      <c r="J3" s="515"/>
      <c r="K3" s="515"/>
      <c r="L3" s="515"/>
      <c r="M3" s="515"/>
      <c r="N3" s="515"/>
      <c r="O3" s="519"/>
      <c r="P3" s="518" t="s">
        <v>241</v>
      </c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9"/>
      <c r="AB3" s="511" t="e">
        <f t="shared" ref="AB3" si="0">$B$3+AB4</f>
        <v>#VALUE!</v>
      </c>
      <c r="AC3" s="511"/>
      <c r="AD3" s="511" t="e">
        <f t="shared" ref="AD3" si="1">$B$3+AD4</f>
        <v>#VALUE!</v>
      </c>
      <c r="AE3" s="511"/>
      <c r="AF3" s="511" t="e">
        <f t="shared" ref="AF3" si="2">$B$3+AF4</f>
        <v>#VALUE!</v>
      </c>
      <c r="AG3" s="511"/>
      <c r="AH3" s="511" t="e">
        <f t="shared" ref="AH3" si="3">$B$3+AH4</f>
        <v>#VALUE!</v>
      </c>
      <c r="AI3" s="511"/>
      <c r="AJ3" s="511" t="e">
        <f t="shared" ref="AJ3" si="4">$B$3+AJ4</f>
        <v>#VALUE!</v>
      </c>
      <c r="AK3" s="511"/>
      <c r="AL3" s="511" t="e">
        <f t="shared" ref="AL3" si="5">$B$3+AL4</f>
        <v>#VALUE!</v>
      </c>
      <c r="AM3" s="511"/>
      <c r="AN3" s="511" t="e">
        <f t="shared" ref="AN3" si="6">$B$3+AN4</f>
        <v>#VALUE!</v>
      </c>
      <c r="AO3" s="511"/>
      <c r="AP3" s="511" t="e">
        <f t="shared" ref="AP3" si="7">$B$3+AP4</f>
        <v>#VALUE!</v>
      </c>
      <c r="AQ3" s="512"/>
    </row>
    <row r="4" spans="1:46" s="139" customFormat="1" ht="51.75" customHeight="1" x14ac:dyDescent="0.3">
      <c r="A4" s="507" t="s">
        <v>42</v>
      </c>
      <c r="B4" s="508"/>
      <c r="C4" s="508"/>
      <c r="D4" s="509" t="s">
        <v>49</v>
      </c>
      <c r="E4" s="510"/>
      <c r="F4" s="468">
        <v>1</v>
      </c>
      <c r="G4" s="468"/>
      <c r="H4" s="503">
        <f>+F4+H5</f>
        <v>2.5</v>
      </c>
      <c r="I4" s="503"/>
      <c r="J4" s="503">
        <f>+H4+J7</f>
        <v>3.5</v>
      </c>
      <c r="K4" s="503"/>
      <c r="L4" s="503">
        <f>J4+L9</f>
        <v>4.5999999999999996</v>
      </c>
      <c r="M4" s="503"/>
      <c r="N4" s="503">
        <f>L4+N11</f>
        <v>5.8999999999999995</v>
      </c>
      <c r="O4" s="504"/>
      <c r="P4" s="505">
        <f>+N4+P13</f>
        <v>7.6999999999999993</v>
      </c>
      <c r="Q4" s="503"/>
      <c r="R4" s="502">
        <f>+P4+R15</f>
        <v>9</v>
      </c>
      <c r="S4" s="503"/>
      <c r="T4" s="502">
        <f>+R4+T17</f>
        <v>10.4</v>
      </c>
      <c r="U4" s="503"/>
      <c r="V4" s="503">
        <f>+T4+V19</f>
        <v>11.4</v>
      </c>
      <c r="W4" s="503"/>
      <c r="X4" s="503">
        <f>+V4+X21</f>
        <v>12.700000000000001</v>
      </c>
      <c r="Y4" s="503"/>
      <c r="Z4" s="503">
        <f>+X4+Z23</f>
        <v>13.700000000000001</v>
      </c>
      <c r="AA4" s="506"/>
      <c r="AB4" s="503">
        <f>+Z4+AB25</f>
        <v>13.700000000000001</v>
      </c>
      <c r="AC4" s="503"/>
      <c r="AD4" s="503">
        <f>+AB4+AD27</f>
        <v>13.700000000000001</v>
      </c>
      <c r="AE4" s="503"/>
      <c r="AF4" s="503">
        <f>+AD4+AF29</f>
        <v>13.700000000000001</v>
      </c>
      <c r="AG4" s="503"/>
      <c r="AH4" s="503">
        <f>+AF4+AH31</f>
        <v>13.700000000000001</v>
      </c>
      <c r="AI4" s="503"/>
      <c r="AJ4" s="503">
        <f>+AH4+AJ33</f>
        <v>13.700000000000001</v>
      </c>
      <c r="AK4" s="503"/>
      <c r="AL4" s="503">
        <f>+AJ4+AL35</f>
        <v>13.700000000000001</v>
      </c>
      <c r="AM4" s="503"/>
      <c r="AN4" s="503">
        <f>+AL4+AN37</f>
        <v>13.700000000000001</v>
      </c>
      <c r="AO4" s="503"/>
      <c r="AP4" s="503">
        <f>+AN4+AP39</f>
        <v>13.700000000000001</v>
      </c>
      <c r="AQ4" s="506"/>
    </row>
    <row r="5" spans="1:46" s="139" customFormat="1" ht="23.25" customHeight="1" x14ac:dyDescent="0.3">
      <c r="A5" s="477" t="s">
        <v>87</v>
      </c>
      <c r="B5" s="140"/>
      <c r="C5" s="141">
        <f>MROUND(ROUNDDOWN(B6*0.8,-1),50)</f>
        <v>1300</v>
      </c>
      <c r="D5" s="142"/>
      <c r="E5" s="143">
        <f>C5-$S$1</f>
        <v>100</v>
      </c>
      <c r="F5" s="479" t="s">
        <v>34</v>
      </c>
      <c r="G5" s="466"/>
      <c r="H5" s="468">
        <v>1.5</v>
      </c>
      <c r="I5" s="468"/>
      <c r="J5" s="492">
        <f>H5+J7</f>
        <v>2.5</v>
      </c>
      <c r="K5" s="470"/>
      <c r="L5" s="492">
        <f>J5+L9</f>
        <v>3.6</v>
      </c>
      <c r="M5" s="470"/>
      <c r="N5" s="492">
        <f>L5+N11</f>
        <v>4.9000000000000004</v>
      </c>
      <c r="O5" s="473"/>
      <c r="P5" s="469">
        <f>N5+P13</f>
        <v>6.7</v>
      </c>
      <c r="Q5" s="470"/>
      <c r="R5" s="473">
        <f>P5+R15</f>
        <v>8</v>
      </c>
      <c r="S5" s="470"/>
      <c r="T5" s="461">
        <f>R5+T17</f>
        <v>9.4</v>
      </c>
      <c r="U5" s="462"/>
      <c r="V5" s="434">
        <f>T5+V19</f>
        <v>10.4</v>
      </c>
      <c r="W5" s="462"/>
      <c r="X5" s="434">
        <f>V5+X21</f>
        <v>11.700000000000001</v>
      </c>
      <c r="Y5" s="462"/>
      <c r="Z5" s="434">
        <f>X5+Z23</f>
        <v>12.700000000000001</v>
      </c>
      <c r="AA5" s="435"/>
      <c r="AB5" s="434">
        <f>Z5+AB25</f>
        <v>12.700000000000001</v>
      </c>
      <c r="AC5" s="462"/>
      <c r="AD5" s="434">
        <f>AB5+AD27</f>
        <v>12.700000000000001</v>
      </c>
      <c r="AE5" s="462"/>
      <c r="AF5" s="434">
        <f>AD5+AF29</f>
        <v>12.700000000000001</v>
      </c>
      <c r="AG5" s="462"/>
      <c r="AH5" s="434">
        <f>AF5+AH31</f>
        <v>12.700000000000001</v>
      </c>
      <c r="AI5" s="462"/>
      <c r="AJ5" s="434">
        <f>AH5+AJ33</f>
        <v>12.700000000000001</v>
      </c>
      <c r="AK5" s="462"/>
      <c r="AL5" s="434">
        <f>AJ5+AL35</f>
        <v>12.700000000000001</v>
      </c>
      <c r="AM5" s="462"/>
      <c r="AN5" s="434">
        <f>AL5+AN37</f>
        <v>12.700000000000001</v>
      </c>
      <c r="AO5" s="462"/>
      <c r="AP5" s="434">
        <f>AN5+AP39</f>
        <v>12.700000000000001</v>
      </c>
      <c r="AQ5" s="435"/>
    </row>
    <row r="6" spans="1:46" s="139" customFormat="1" ht="23.25" customHeight="1" x14ac:dyDescent="0.3">
      <c r="A6" s="453"/>
      <c r="B6" s="144">
        <f>$P$1+MROUND(ROUNDDOWN(F4*$I$1,-1),50)</f>
        <v>1650</v>
      </c>
      <c r="C6" s="145"/>
      <c r="D6" s="146">
        <f>B6-$P$1</f>
        <v>150</v>
      </c>
      <c r="E6" s="147"/>
      <c r="F6" s="467"/>
      <c r="G6" s="457"/>
      <c r="H6" s="468"/>
      <c r="I6" s="468"/>
      <c r="J6" s="493"/>
      <c r="K6" s="472"/>
      <c r="L6" s="493"/>
      <c r="M6" s="472"/>
      <c r="N6" s="493"/>
      <c r="O6" s="475"/>
      <c r="P6" s="471"/>
      <c r="Q6" s="472"/>
      <c r="R6" s="475"/>
      <c r="S6" s="472"/>
      <c r="T6" s="463"/>
      <c r="U6" s="464"/>
      <c r="V6" s="436"/>
      <c r="W6" s="464"/>
      <c r="X6" s="436"/>
      <c r="Y6" s="464"/>
      <c r="Z6" s="436"/>
      <c r="AA6" s="437"/>
      <c r="AB6" s="436"/>
      <c r="AC6" s="464"/>
      <c r="AD6" s="436"/>
      <c r="AE6" s="464"/>
      <c r="AF6" s="436"/>
      <c r="AG6" s="464"/>
      <c r="AH6" s="436"/>
      <c r="AI6" s="464"/>
      <c r="AJ6" s="436"/>
      <c r="AK6" s="464"/>
      <c r="AL6" s="436"/>
      <c r="AM6" s="464"/>
      <c r="AN6" s="436"/>
      <c r="AO6" s="464"/>
      <c r="AP6" s="436"/>
      <c r="AQ6" s="437"/>
    </row>
    <row r="7" spans="1:46" s="139" customFormat="1" ht="23.25" customHeight="1" x14ac:dyDescent="0.3">
      <c r="A7" s="465" t="s">
        <v>148</v>
      </c>
      <c r="B7" s="140"/>
      <c r="C7" s="141">
        <f>MROUND(ROUNDDOWN(B8*0.8,-1),50)</f>
        <v>1450</v>
      </c>
      <c r="D7" s="142"/>
      <c r="E7" s="143">
        <f>C7-$S$1</f>
        <v>250</v>
      </c>
      <c r="F7" s="116"/>
      <c r="G7" s="115">
        <f>MROUND(ROUNDDOWN(F8*0.8,-1),50)</f>
        <v>1200</v>
      </c>
      <c r="H7" s="440" t="s">
        <v>43</v>
      </c>
      <c r="I7" s="466"/>
      <c r="J7" s="468">
        <v>1</v>
      </c>
      <c r="K7" s="468"/>
      <c r="L7" s="492">
        <f>J7+L9</f>
        <v>2.1</v>
      </c>
      <c r="M7" s="470"/>
      <c r="N7" s="492">
        <f>L7+N11</f>
        <v>3.4000000000000004</v>
      </c>
      <c r="O7" s="473"/>
      <c r="P7" s="469">
        <f>N7+P13</f>
        <v>5.2</v>
      </c>
      <c r="Q7" s="470"/>
      <c r="R7" s="473">
        <f>P7+R15</f>
        <v>6.5</v>
      </c>
      <c r="S7" s="470"/>
      <c r="T7" s="473">
        <f>R7+T17</f>
        <v>7.9</v>
      </c>
      <c r="U7" s="470"/>
      <c r="V7" s="434">
        <f>T7+V19</f>
        <v>8.9</v>
      </c>
      <c r="W7" s="462"/>
      <c r="X7" s="434">
        <f>V7+X21</f>
        <v>10.200000000000001</v>
      </c>
      <c r="Y7" s="462"/>
      <c r="Z7" s="434">
        <f>X7+Z23</f>
        <v>11.200000000000001</v>
      </c>
      <c r="AA7" s="435"/>
      <c r="AB7" s="434">
        <f>Z7+AB25</f>
        <v>11.200000000000001</v>
      </c>
      <c r="AC7" s="462"/>
      <c r="AD7" s="434">
        <f>AB7+AD27</f>
        <v>11.200000000000001</v>
      </c>
      <c r="AE7" s="462"/>
      <c r="AF7" s="434">
        <f>AD7+AF29</f>
        <v>11.200000000000001</v>
      </c>
      <c r="AG7" s="462"/>
      <c r="AH7" s="434">
        <f>AF7+AH31</f>
        <v>11.200000000000001</v>
      </c>
      <c r="AI7" s="462"/>
      <c r="AJ7" s="434">
        <f>AH7+AJ33</f>
        <v>11.200000000000001</v>
      </c>
      <c r="AK7" s="462"/>
      <c r="AL7" s="434">
        <f>AJ7+AL35</f>
        <v>11.200000000000001</v>
      </c>
      <c r="AM7" s="462"/>
      <c r="AN7" s="434">
        <f>AL7+AN37</f>
        <v>11.200000000000001</v>
      </c>
      <c r="AO7" s="462"/>
      <c r="AP7" s="434">
        <f>AN7+AP39</f>
        <v>11.200000000000001</v>
      </c>
      <c r="AQ7" s="435"/>
    </row>
    <row r="8" spans="1:46" s="139" customFormat="1" ht="23.25" customHeight="1" x14ac:dyDescent="0.3">
      <c r="A8" s="453"/>
      <c r="B8" s="144">
        <f>$P$1+MROUND(ROUNDDOWN(H4*$I$1,-1),50)</f>
        <v>1800</v>
      </c>
      <c r="C8" s="145"/>
      <c r="D8" s="146">
        <f>B8-$P$1</f>
        <v>300</v>
      </c>
      <c r="E8" s="147"/>
      <c r="F8" s="117">
        <f>IF((H5)&lt;=$X$1,$P$1,$P$1+MROUND(ROUNDDOWN((H5-$X$1)*$I$1,-1),50))</f>
        <v>1500</v>
      </c>
      <c r="G8" s="118"/>
      <c r="H8" s="467"/>
      <c r="I8" s="457"/>
      <c r="J8" s="468"/>
      <c r="K8" s="468"/>
      <c r="L8" s="493"/>
      <c r="M8" s="472"/>
      <c r="N8" s="493"/>
      <c r="O8" s="475"/>
      <c r="P8" s="471"/>
      <c r="Q8" s="472"/>
      <c r="R8" s="475"/>
      <c r="S8" s="472"/>
      <c r="T8" s="475"/>
      <c r="U8" s="472"/>
      <c r="V8" s="436"/>
      <c r="W8" s="464"/>
      <c r="X8" s="436"/>
      <c r="Y8" s="464"/>
      <c r="Z8" s="436"/>
      <c r="AA8" s="437"/>
      <c r="AB8" s="436"/>
      <c r="AC8" s="464"/>
      <c r="AD8" s="436"/>
      <c r="AE8" s="464"/>
      <c r="AF8" s="436"/>
      <c r="AG8" s="464"/>
      <c r="AH8" s="436"/>
      <c r="AI8" s="464"/>
      <c r="AJ8" s="436"/>
      <c r="AK8" s="464"/>
      <c r="AL8" s="436"/>
      <c r="AM8" s="464"/>
      <c r="AN8" s="436"/>
      <c r="AO8" s="464"/>
      <c r="AP8" s="436"/>
      <c r="AQ8" s="437"/>
    </row>
    <row r="9" spans="1:46" s="139" customFormat="1" ht="23.25" customHeight="1" x14ac:dyDescent="0.3">
      <c r="A9" s="477" t="s">
        <v>88</v>
      </c>
      <c r="B9" s="140"/>
      <c r="C9" s="141">
        <f>MROUND(ROUNDDOWN(B10*0.8,-1),50)</f>
        <v>1550</v>
      </c>
      <c r="D9" s="142"/>
      <c r="E9" s="143">
        <f>C9-$S$1</f>
        <v>350</v>
      </c>
      <c r="F9" s="116"/>
      <c r="G9" s="115">
        <f>MROUND(ROUNDDOWN(F10*0.8,-1),50)</f>
        <v>1200</v>
      </c>
      <c r="H9" s="116"/>
      <c r="I9" s="115">
        <f>MROUND(ROUNDDOWN(H10*0.8,-1),50)</f>
        <v>1200</v>
      </c>
      <c r="J9" s="479" t="s">
        <v>35</v>
      </c>
      <c r="K9" s="466"/>
      <c r="L9" s="468">
        <v>1.1000000000000001</v>
      </c>
      <c r="M9" s="468"/>
      <c r="N9" s="494">
        <f>L9+N11</f>
        <v>2.4000000000000004</v>
      </c>
      <c r="O9" s="486"/>
      <c r="P9" s="497">
        <f>N9+P13</f>
        <v>4.2</v>
      </c>
      <c r="Q9" s="498"/>
      <c r="R9" s="486">
        <f>P9+R15</f>
        <v>5.5</v>
      </c>
      <c r="S9" s="498"/>
      <c r="T9" s="486">
        <f>R9+T17</f>
        <v>6.9</v>
      </c>
      <c r="U9" s="498"/>
      <c r="V9" s="494">
        <f>T9+V19</f>
        <v>7.9</v>
      </c>
      <c r="W9" s="498"/>
      <c r="X9" s="446">
        <f>V9+X21</f>
        <v>9.2000000000000011</v>
      </c>
      <c r="Y9" s="447"/>
      <c r="Z9" s="446">
        <f>X9+Z23</f>
        <v>10.200000000000001</v>
      </c>
      <c r="AA9" s="450"/>
      <c r="AB9" s="446">
        <f>Z9+AB25</f>
        <v>10.200000000000001</v>
      </c>
      <c r="AC9" s="447"/>
      <c r="AD9" s="446">
        <f>AB9+AD27</f>
        <v>10.200000000000001</v>
      </c>
      <c r="AE9" s="447"/>
      <c r="AF9" s="446">
        <f>AD9+AF29</f>
        <v>10.200000000000001</v>
      </c>
      <c r="AG9" s="447"/>
      <c r="AH9" s="446">
        <f>AF9+AH31</f>
        <v>10.200000000000001</v>
      </c>
      <c r="AI9" s="447"/>
      <c r="AJ9" s="446">
        <f>AH9+AJ33</f>
        <v>10.200000000000001</v>
      </c>
      <c r="AK9" s="447"/>
      <c r="AL9" s="446">
        <f>AJ9+AL35</f>
        <v>10.200000000000001</v>
      </c>
      <c r="AM9" s="447"/>
      <c r="AN9" s="446">
        <f>AL9+AN37</f>
        <v>10.200000000000001</v>
      </c>
      <c r="AO9" s="447"/>
      <c r="AP9" s="446">
        <f>AN9+AP39</f>
        <v>10.200000000000001</v>
      </c>
      <c r="AQ9" s="450"/>
    </row>
    <row r="10" spans="1:46" s="139" customFormat="1" ht="23.25" customHeight="1" x14ac:dyDescent="0.3">
      <c r="A10" s="453"/>
      <c r="B10" s="144">
        <f>$P$1+MROUND(ROUNDDOWN(J4*$I$1,-1),50)</f>
        <v>1950</v>
      </c>
      <c r="C10" s="145"/>
      <c r="D10" s="146">
        <f>B10-$P$1</f>
        <v>450</v>
      </c>
      <c r="E10" s="147"/>
      <c r="F10" s="117">
        <f>IF((J5)&lt;=$X$1,$P$1,$P$1+MROUND(ROUNDDOWN((J5-$X$1)*$I$1,-1),50))</f>
        <v>1500</v>
      </c>
      <c r="G10" s="118"/>
      <c r="H10" s="117">
        <f>IF((J7)&lt;=$X$1,$P$1,$P$1+MROUND(ROUNDDOWN((J7-$X$1)*$I$1,-1),50))</f>
        <v>1500</v>
      </c>
      <c r="I10" s="118"/>
      <c r="J10" s="467"/>
      <c r="K10" s="457"/>
      <c r="L10" s="468"/>
      <c r="M10" s="468"/>
      <c r="N10" s="495"/>
      <c r="O10" s="496"/>
      <c r="P10" s="499"/>
      <c r="Q10" s="500"/>
      <c r="R10" s="496"/>
      <c r="S10" s="500"/>
      <c r="T10" s="496"/>
      <c r="U10" s="500"/>
      <c r="V10" s="495"/>
      <c r="W10" s="500"/>
      <c r="X10" s="448"/>
      <c r="Y10" s="449"/>
      <c r="Z10" s="448"/>
      <c r="AA10" s="451"/>
      <c r="AB10" s="448"/>
      <c r="AC10" s="449"/>
      <c r="AD10" s="448"/>
      <c r="AE10" s="449"/>
      <c r="AF10" s="448"/>
      <c r="AG10" s="449"/>
      <c r="AH10" s="448"/>
      <c r="AI10" s="449"/>
      <c r="AJ10" s="448"/>
      <c r="AK10" s="449"/>
      <c r="AL10" s="448"/>
      <c r="AM10" s="449"/>
      <c r="AN10" s="448"/>
      <c r="AO10" s="449"/>
      <c r="AP10" s="448"/>
      <c r="AQ10" s="451"/>
    </row>
    <row r="11" spans="1:46" s="139" customFormat="1" ht="23.25" customHeight="1" x14ac:dyDescent="0.3">
      <c r="A11" s="465" t="s">
        <v>150</v>
      </c>
      <c r="B11" s="140"/>
      <c r="C11" s="141">
        <f>MROUND(ROUNDDOWN(B12*0.8,-1),50)</f>
        <v>1700</v>
      </c>
      <c r="D11" s="142"/>
      <c r="E11" s="143">
        <f>C11-$S$1</f>
        <v>500</v>
      </c>
      <c r="F11" s="116"/>
      <c r="G11" s="115">
        <f>MROUND(ROUNDDOWN(F12*0.8,-1),50)</f>
        <v>1200</v>
      </c>
      <c r="H11" s="116"/>
      <c r="I11" s="115">
        <f>MROUND(ROUNDDOWN(H12*0.8,-1),50)</f>
        <v>1200</v>
      </c>
      <c r="J11" s="116"/>
      <c r="K11" s="115">
        <f>MROUND(ROUNDDOWN(J12*0.8,-1),50)</f>
        <v>1200</v>
      </c>
      <c r="L11" s="440" t="s">
        <v>44</v>
      </c>
      <c r="M11" s="466"/>
      <c r="N11" s="468">
        <v>1.3</v>
      </c>
      <c r="O11" s="445"/>
      <c r="P11" s="469">
        <f>N11+P13</f>
        <v>3.1</v>
      </c>
      <c r="Q11" s="470"/>
      <c r="R11" s="473">
        <f>P11+R15</f>
        <v>4.4000000000000004</v>
      </c>
      <c r="S11" s="470"/>
      <c r="T11" s="473">
        <f>R11+T17</f>
        <v>5.8000000000000007</v>
      </c>
      <c r="U11" s="470"/>
      <c r="V11" s="492">
        <f>T11+V19</f>
        <v>6.8000000000000007</v>
      </c>
      <c r="W11" s="470"/>
      <c r="X11" s="434">
        <f>V11+X21</f>
        <v>8.1000000000000014</v>
      </c>
      <c r="Y11" s="462"/>
      <c r="Z11" s="434">
        <f>X11+Z23</f>
        <v>9.1000000000000014</v>
      </c>
      <c r="AA11" s="435"/>
      <c r="AB11" s="434">
        <f>Z11+AB25</f>
        <v>9.1000000000000014</v>
      </c>
      <c r="AC11" s="462"/>
      <c r="AD11" s="434">
        <f>AB11+AD27</f>
        <v>9.1000000000000014</v>
      </c>
      <c r="AE11" s="462"/>
      <c r="AF11" s="434">
        <f>AD11+AF29</f>
        <v>9.1000000000000014</v>
      </c>
      <c r="AG11" s="462"/>
      <c r="AH11" s="434">
        <f>AF11+AH31</f>
        <v>9.1000000000000014</v>
      </c>
      <c r="AI11" s="462"/>
      <c r="AJ11" s="434">
        <f>AH11+AJ33</f>
        <v>9.1000000000000014</v>
      </c>
      <c r="AK11" s="462"/>
      <c r="AL11" s="434">
        <f>AJ11+AL35</f>
        <v>9.1000000000000014</v>
      </c>
      <c r="AM11" s="462"/>
      <c r="AN11" s="434">
        <f>AL11+AN37</f>
        <v>9.1000000000000014</v>
      </c>
      <c r="AO11" s="462"/>
      <c r="AP11" s="434">
        <f>AN11+AP39</f>
        <v>9.1000000000000014</v>
      </c>
      <c r="AQ11" s="435"/>
    </row>
    <row r="12" spans="1:46" s="139" customFormat="1" ht="23.25" customHeight="1" x14ac:dyDescent="0.3">
      <c r="A12" s="453"/>
      <c r="B12" s="144">
        <f>$P$1+MROUND(ROUNDDOWN(L4*$I$1,-1),50)</f>
        <v>2100</v>
      </c>
      <c r="C12" s="145"/>
      <c r="D12" s="146">
        <f>B12-$P$1</f>
        <v>600</v>
      </c>
      <c r="E12" s="147"/>
      <c r="F12" s="117">
        <f>IF((L5)&lt;=$X$1,$P$1,$P$1+MROUND(ROUNDDOWN((L5-$X$1)*$I$1,-1),50))</f>
        <v>1500</v>
      </c>
      <c r="G12" s="118"/>
      <c r="H12" s="117">
        <f>IF((L7)&lt;=$X$1,$P$1,$P$1+MROUND(ROUNDDOWN((L7-$X$1)*$I$1,-1),50))</f>
        <v>1500</v>
      </c>
      <c r="I12" s="118"/>
      <c r="J12" s="117">
        <f>IF((L9)&lt;=$X$1,$P$1,$P$1+MROUND(ROUNDDOWN((L9-$X$1)*$I$1,-1),50))</f>
        <v>1500</v>
      </c>
      <c r="K12" s="118"/>
      <c r="L12" s="467"/>
      <c r="M12" s="457"/>
      <c r="N12" s="468"/>
      <c r="O12" s="445"/>
      <c r="P12" s="471"/>
      <c r="Q12" s="472"/>
      <c r="R12" s="475"/>
      <c r="S12" s="472"/>
      <c r="T12" s="475"/>
      <c r="U12" s="472"/>
      <c r="V12" s="493"/>
      <c r="W12" s="472"/>
      <c r="X12" s="436"/>
      <c r="Y12" s="464"/>
      <c r="Z12" s="436"/>
      <c r="AA12" s="437"/>
      <c r="AB12" s="436"/>
      <c r="AC12" s="464"/>
      <c r="AD12" s="436"/>
      <c r="AE12" s="464"/>
      <c r="AF12" s="436"/>
      <c r="AG12" s="464"/>
      <c r="AH12" s="436"/>
      <c r="AI12" s="464"/>
      <c r="AJ12" s="436"/>
      <c r="AK12" s="464"/>
      <c r="AL12" s="436"/>
      <c r="AM12" s="464"/>
      <c r="AN12" s="436"/>
      <c r="AO12" s="464"/>
      <c r="AP12" s="436"/>
      <c r="AQ12" s="437"/>
    </row>
    <row r="13" spans="1:46" s="139" customFormat="1" ht="23.25" customHeight="1" x14ac:dyDescent="0.3">
      <c r="A13" s="477" t="s">
        <v>89</v>
      </c>
      <c r="B13" s="140"/>
      <c r="C13" s="141">
        <f>MROUND(ROUNDDOWN(B14*0.8,-1),50)</f>
        <v>1800</v>
      </c>
      <c r="D13" s="142"/>
      <c r="E13" s="143">
        <f>C13-$S$1</f>
        <v>600</v>
      </c>
      <c r="F13" s="116"/>
      <c r="G13" s="115">
        <f>MROUND(ROUNDDOWN(F14*0.8,-1),50)</f>
        <v>1200</v>
      </c>
      <c r="H13" s="116"/>
      <c r="I13" s="115">
        <f>MROUND(ROUNDDOWN(H14*0.8,-1),50)</f>
        <v>1200</v>
      </c>
      <c r="J13" s="116"/>
      <c r="K13" s="115">
        <f>MROUND(ROUNDDOWN(J14*0.8,-1),50)</f>
        <v>1200</v>
      </c>
      <c r="L13" s="116"/>
      <c r="M13" s="115">
        <f>MROUND(ROUNDDOWN(L14*0.8,-1),50)</f>
        <v>1200</v>
      </c>
      <c r="N13" s="479" t="s">
        <v>36</v>
      </c>
      <c r="O13" s="480"/>
      <c r="P13" s="483">
        <v>1.8</v>
      </c>
      <c r="Q13" s="468"/>
      <c r="R13" s="486">
        <f>P13+R15</f>
        <v>3.1</v>
      </c>
      <c r="S13" s="498"/>
      <c r="T13" s="486">
        <f>R13+T17</f>
        <v>4.5</v>
      </c>
      <c r="U13" s="498"/>
      <c r="V13" s="494">
        <f>T13+V19</f>
        <v>5.5</v>
      </c>
      <c r="W13" s="498"/>
      <c r="X13" s="494">
        <f>V13+X21</f>
        <v>6.8</v>
      </c>
      <c r="Y13" s="498"/>
      <c r="Z13" s="494">
        <f>X13+Z23</f>
        <v>7.8</v>
      </c>
      <c r="AA13" s="487"/>
      <c r="AB13" s="446">
        <f>Z13+AB25</f>
        <v>7.8</v>
      </c>
      <c r="AC13" s="447"/>
      <c r="AD13" s="446">
        <f>AB13+AD27</f>
        <v>7.8</v>
      </c>
      <c r="AE13" s="447"/>
      <c r="AF13" s="446">
        <f>AD13+AF29</f>
        <v>7.8</v>
      </c>
      <c r="AG13" s="447"/>
      <c r="AH13" s="446">
        <f>AF13+AH31</f>
        <v>7.8</v>
      </c>
      <c r="AI13" s="447"/>
      <c r="AJ13" s="446">
        <f>AH13+AJ33</f>
        <v>7.8</v>
      </c>
      <c r="AK13" s="447"/>
      <c r="AL13" s="446">
        <f>AJ13+AL35</f>
        <v>7.8</v>
      </c>
      <c r="AM13" s="447"/>
      <c r="AN13" s="446">
        <f>AL13+AN37</f>
        <v>7.8</v>
      </c>
      <c r="AO13" s="447"/>
      <c r="AP13" s="446">
        <f>AN13+AP39</f>
        <v>7.8</v>
      </c>
      <c r="AQ13" s="450"/>
    </row>
    <row r="14" spans="1:46" s="139" customFormat="1" ht="23.25" customHeight="1" thickBot="1" x14ac:dyDescent="0.35">
      <c r="A14" s="478"/>
      <c r="B14" s="144">
        <f>$P$1+MROUND(ROUNDDOWN(N4*$I$1,-1),50)</f>
        <v>2250</v>
      </c>
      <c r="C14" s="204"/>
      <c r="D14" s="173">
        <f>B14-$P$1</f>
        <v>750</v>
      </c>
      <c r="E14" s="174"/>
      <c r="F14" s="117">
        <f>IF((N5)&lt;=$X$1,$P$1,$P$1+MROUND(ROUNDDOWN((N5-$X$1)*$I$1,-1),50))</f>
        <v>1500</v>
      </c>
      <c r="G14" s="314"/>
      <c r="H14" s="117">
        <f>IF((N7)&lt;=$X$1,$P$1,$P$1+MROUND(ROUNDDOWN((N7-$X$1)*$I$1,-1),50))</f>
        <v>1500</v>
      </c>
      <c r="I14" s="314"/>
      <c r="J14" s="117">
        <f>IF((N9)&lt;=$X$1,$P$1,$P$1+MROUND(ROUNDDOWN((N9-$X$1)*$I$1,-1),50))</f>
        <v>1500</v>
      </c>
      <c r="K14" s="314"/>
      <c r="L14" s="117">
        <f>IF((N11)&lt;=$X$1,$P$1,$P$1+MROUND(ROUNDDOWN((N11-$X$1)*$I$1,-1),50))</f>
        <v>1500</v>
      </c>
      <c r="M14" s="314"/>
      <c r="N14" s="481"/>
      <c r="O14" s="482"/>
      <c r="P14" s="484"/>
      <c r="Q14" s="485"/>
      <c r="R14" s="488"/>
      <c r="S14" s="631"/>
      <c r="T14" s="488"/>
      <c r="U14" s="631"/>
      <c r="V14" s="632"/>
      <c r="W14" s="631"/>
      <c r="X14" s="632"/>
      <c r="Y14" s="631"/>
      <c r="Z14" s="632"/>
      <c r="AA14" s="489"/>
      <c r="AB14" s="448"/>
      <c r="AC14" s="449"/>
      <c r="AD14" s="448"/>
      <c r="AE14" s="449"/>
      <c r="AF14" s="448"/>
      <c r="AG14" s="449"/>
      <c r="AH14" s="448"/>
      <c r="AI14" s="449"/>
      <c r="AJ14" s="448"/>
      <c r="AK14" s="449"/>
      <c r="AL14" s="448"/>
      <c r="AM14" s="449"/>
      <c r="AN14" s="448"/>
      <c r="AO14" s="449"/>
      <c r="AP14" s="448"/>
      <c r="AQ14" s="451"/>
    </row>
    <row r="15" spans="1:46" s="139" customFormat="1" ht="23.25" customHeight="1" x14ac:dyDescent="0.3">
      <c r="A15" s="452" t="s">
        <v>90</v>
      </c>
      <c r="B15" s="140"/>
      <c r="C15" s="206">
        <f>MROUND(ROUNDDOWN(B16*0.8,-1),50)</f>
        <v>2000</v>
      </c>
      <c r="D15" s="207"/>
      <c r="E15" s="208">
        <f>C15-$S$1</f>
        <v>800</v>
      </c>
      <c r="F15" s="262"/>
      <c r="G15" s="315">
        <f>MROUND(ROUNDDOWN(F16*0.8,-1),50)</f>
        <v>1200</v>
      </c>
      <c r="H15" s="262"/>
      <c r="I15" s="315">
        <f>MROUND(ROUNDDOWN(H16*0.8,-1),50)</f>
        <v>1200</v>
      </c>
      <c r="J15" s="262"/>
      <c r="K15" s="315">
        <f>MROUND(ROUNDDOWN(J16*0.8,-1),50)</f>
        <v>1200</v>
      </c>
      <c r="L15" s="262"/>
      <c r="M15" s="315">
        <f>MROUND(ROUNDDOWN(L16*0.8,-1),50)</f>
        <v>1200</v>
      </c>
      <c r="N15" s="262"/>
      <c r="O15" s="263">
        <f t="shared" ref="O15" si="8">ROUND(N16*0.8,-1)</f>
        <v>1200</v>
      </c>
      <c r="P15" s="612" t="s">
        <v>55</v>
      </c>
      <c r="Q15" s="455"/>
      <c r="R15" s="458">
        <v>1.3</v>
      </c>
      <c r="S15" s="626"/>
      <c r="T15" s="627">
        <f>R15+T17</f>
        <v>2.7</v>
      </c>
      <c r="U15" s="628"/>
      <c r="V15" s="629">
        <f>T15+V19</f>
        <v>3.7</v>
      </c>
      <c r="W15" s="628"/>
      <c r="X15" s="629">
        <f>V15+X21</f>
        <v>5</v>
      </c>
      <c r="Y15" s="628"/>
      <c r="Z15" s="629">
        <f>X15+Z23</f>
        <v>6</v>
      </c>
      <c r="AA15" s="630"/>
      <c r="AB15" s="434">
        <f>Z15+AB25</f>
        <v>6</v>
      </c>
      <c r="AC15" s="462"/>
      <c r="AD15" s="434">
        <f>AB15+AD27</f>
        <v>6</v>
      </c>
      <c r="AE15" s="462"/>
      <c r="AF15" s="434">
        <f>AD15+AF29</f>
        <v>6</v>
      </c>
      <c r="AG15" s="462"/>
      <c r="AH15" s="434">
        <f>AF15+AH31</f>
        <v>6</v>
      </c>
      <c r="AI15" s="462"/>
      <c r="AJ15" s="434">
        <f>AH15+AJ33</f>
        <v>6</v>
      </c>
      <c r="AK15" s="462"/>
      <c r="AL15" s="434">
        <f>AJ15+AL35</f>
        <v>6</v>
      </c>
      <c r="AM15" s="462"/>
      <c r="AN15" s="434">
        <f>AL15+AN37</f>
        <v>6</v>
      </c>
      <c r="AO15" s="462"/>
      <c r="AP15" s="434">
        <f>AN15+AP39</f>
        <v>6</v>
      </c>
      <c r="AQ15" s="435"/>
    </row>
    <row r="16" spans="1:46" s="139" customFormat="1" ht="23.25" customHeight="1" x14ac:dyDescent="0.3">
      <c r="A16" s="453"/>
      <c r="B16" s="144">
        <f>$P$1+MROUND(ROUNDDOWN(P4*$I$1,-1),50)</f>
        <v>2500</v>
      </c>
      <c r="C16" s="145"/>
      <c r="D16" s="146">
        <f>B16-$P$1</f>
        <v>1000</v>
      </c>
      <c r="E16" s="147"/>
      <c r="F16" s="117">
        <f>IF((P5)&lt;=$X$1,$P$1,$P$1+MROUND(ROUNDDOWN((P5-$X$1)*$I$1,-1),50))</f>
        <v>1500</v>
      </c>
      <c r="G16" s="118"/>
      <c r="H16" s="117">
        <f>IF((P7)&lt;=$X$1,$P$1,$P$1+MROUND(ROUNDDOWN((P7-$X$1)*$I$1,-1),50))</f>
        <v>1500</v>
      </c>
      <c r="I16" s="118"/>
      <c r="J16" s="117">
        <f>IF((P9)&lt;=$X$1,$P$1,$P$1+MROUND(ROUNDDOWN((P9-$X$1)*$I$1,-1),50))</f>
        <v>1500</v>
      </c>
      <c r="K16" s="118"/>
      <c r="L16" s="117">
        <f>IF((P11)&lt;=$X$1,$P$1,$P$1+MROUND(ROUNDDOWN((P11-$X$1)*$I$1,-1),50))</f>
        <v>1500</v>
      </c>
      <c r="M16" s="118"/>
      <c r="N16" s="265">
        <f>IF((P13)&lt;=8,P1,P1+ROUND(INT(((P13-8)*I1)),-1))</f>
        <v>1500</v>
      </c>
      <c r="O16" s="266"/>
      <c r="P16" s="456"/>
      <c r="Q16" s="457"/>
      <c r="R16" s="444"/>
      <c r="S16" s="468"/>
      <c r="T16" s="475"/>
      <c r="U16" s="472"/>
      <c r="V16" s="493"/>
      <c r="W16" s="472"/>
      <c r="X16" s="493"/>
      <c r="Y16" s="472"/>
      <c r="Z16" s="493"/>
      <c r="AA16" s="476"/>
      <c r="AB16" s="436"/>
      <c r="AC16" s="464"/>
      <c r="AD16" s="436"/>
      <c r="AE16" s="464"/>
      <c r="AF16" s="436"/>
      <c r="AG16" s="464"/>
      <c r="AH16" s="436"/>
      <c r="AI16" s="464"/>
      <c r="AJ16" s="436"/>
      <c r="AK16" s="464"/>
      <c r="AL16" s="436"/>
      <c r="AM16" s="464"/>
      <c r="AN16" s="436"/>
      <c r="AO16" s="464"/>
      <c r="AP16" s="436"/>
      <c r="AQ16" s="437"/>
    </row>
    <row r="17" spans="1:43" s="139" customFormat="1" ht="23.25" customHeight="1" x14ac:dyDescent="0.3">
      <c r="A17" s="617" t="s">
        <v>161</v>
      </c>
      <c r="B17" s="140"/>
      <c r="C17" s="141">
        <f>MROUND(ROUNDDOWN(B18*0.8,-1),50)</f>
        <v>2150</v>
      </c>
      <c r="D17" s="159"/>
      <c r="E17" s="160">
        <f>C17-$S$1</f>
        <v>950</v>
      </c>
      <c r="F17" s="116"/>
      <c r="G17" s="115">
        <f>MROUND(ROUNDDOWN(F18*0.8,-1),50)</f>
        <v>1200</v>
      </c>
      <c r="H17" s="116"/>
      <c r="I17" s="115">
        <f>MROUND(ROUNDDOWN(H18*0.8,-1),50)</f>
        <v>1200</v>
      </c>
      <c r="J17" s="116"/>
      <c r="K17" s="115">
        <f>MROUND(ROUNDDOWN(J18*0.8,-1),50)</f>
        <v>1200</v>
      </c>
      <c r="L17" s="116"/>
      <c r="M17" s="115">
        <f>MROUND(ROUNDDOWN(L18*0.8,-1),50)</f>
        <v>1200</v>
      </c>
      <c r="N17" s="230"/>
      <c r="O17" s="268">
        <f t="shared" ref="O17" si="9">ROUND(N18*0.8,-1)</f>
        <v>1200</v>
      </c>
      <c r="P17" s="269"/>
      <c r="Q17" s="267">
        <f t="shared" ref="Q17" si="10">ROUND(P18*0.8,-1)</f>
        <v>1200</v>
      </c>
      <c r="R17" s="440" t="s">
        <v>56</v>
      </c>
      <c r="S17" s="466"/>
      <c r="T17" s="444">
        <v>1.4</v>
      </c>
      <c r="U17" s="445"/>
      <c r="V17" s="494">
        <f>T17+V19</f>
        <v>2.4</v>
      </c>
      <c r="W17" s="498"/>
      <c r="X17" s="494">
        <f>V17+X21</f>
        <v>3.7</v>
      </c>
      <c r="Y17" s="498"/>
      <c r="Z17" s="494">
        <f>X17+Z23</f>
        <v>4.7</v>
      </c>
      <c r="AA17" s="487"/>
      <c r="AB17" s="446">
        <f>Z17+AB25</f>
        <v>4.7</v>
      </c>
      <c r="AC17" s="447"/>
      <c r="AD17" s="446">
        <f>AB17+AD27</f>
        <v>4.7</v>
      </c>
      <c r="AE17" s="447"/>
      <c r="AF17" s="446">
        <f>AD17+AF29</f>
        <v>4.7</v>
      </c>
      <c r="AG17" s="447"/>
      <c r="AH17" s="446">
        <f>AF17+AH31</f>
        <v>4.7</v>
      </c>
      <c r="AI17" s="447"/>
      <c r="AJ17" s="446">
        <f>AH17+AJ33</f>
        <v>4.7</v>
      </c>
      <c r="AK17" s="447"/>
      <c r="AL17" s="446">
        <f>AJ17+AL35</f>
        <v>4.7</v>
      </c>
      <c r="AM17" s="447"/>
      <c r="AN17" s="446">
        <f>AL17+AN37</f>
        <v>4.7</v>
      </c>
      <c r="AO17" s="447"/>
      <c r="AP17" s="446">
        <f>AN17+AP39</f>
        <v>4.7</v>
      </c>
      <c r="AQ17" s="450"/>
    </row>
    <row r="18" spans="1:43" s="139" customFormat="1" ht="23.25" customHeight="1" x14ac:dyDescent="0.3">
      <c r="A18" s="453"/>
      <c r="B18" s="144">
        <f>$P$1+MROUND(ROUNDDOWN(R4*$I$1,-1),50)</f>
        <v>2700</v>
      </c>
      <c r="C18" s="145"/>
      <c r="D18" s="146">
        <f>B18-$P$1</f>
        <v>1200</v>
      </c>
      <c r="E18" s="147"/>
      <c r="F18" s="117">
        <f>IF((R5)&lt;=$X$1,$P$1,$P$1+MROUND(ROUNDDOWN((R5-$X$1)*$I$1,-1),50))</f>
        <v>1500</v>
      </c>
      <c r="G18" s="118"/>
      <c r="H18" s="117">
        <f>IF((R7)&lt;=$X$1,$P$1,$P$1+MROUND(ROUNDDOWN((R7-$X$1)*$I$1,-1),50))</f>
        <v>1500</v>
      </c>
      <c r="I18" s="118"/>
      <c r="J18" s="117">
        <f>IF((R9)&lt;=$X$1,$P$1,$P$1+MROUND(ROUNDDOWN((R9-$X$1)*$I$1,-1),50))</f>
        <v>1500</v>
      </c>
      <c r="K18" s="118"/>
      <c r="L18" s="117">
        <f>IF((R11)&lt;=$X$1,$P$1,$P$1+MROUND(ROUNDDOWN((R11-$X$1)*$I$1,-1),50))</f>
        <v>1500</v>
      </c>
      <c r="M18" s="118"/>
      <c r="N18" s="265">
        <f>IF((R13)&lt;=8,P1,P1+ROUND(INT(((R13-8)*I1)),-1))</f>
        <v>1500</v>
      </c>
      <c r="O18" s="266"/>
      <c r="P18" s="323">
        <f>IF((R15)&lt;=8,P1,P1+ROUND(INT(((R15-8)*I1)),-1))</f>
        <v>1500</v>
      </c>
      <c r="Q18" s="259"/>
      <c r="R18" s="467"/>
      <c r="S18" s="457"/>
      <c r="T18" s="444"/>
      <c r="U18" s="445"/>
      <c r="V18" s="495"/>
      <c r="W18" s="500"/>
      <c r="X18" s="495"/>
      <c r="Y18" s="500"/>
      <c r="Z18" s="495"/>
      <c r="AA18" s="501"/>
      <c r="AB18" s="448"/>
      <c r="AC18" s="449"/>
      <c r="AD18" s="448"/>
      <c r="AE18" s="449"/>
      <c r="AF18" s="448"/>
      <c r="AG18" s="449"/>
      <c r="AH18" s="448"/>
      <c r="AI18" s="449"/>
      <c r="AJ18" s="448"/>
      <c r="AK18" s="449"/>
      <c r="AL18" s="448"/>
      <c r="AM18" s="449"/>
      <c r="AN18" s="448"/>
      <c r="AO18" s="449"/>
      <c r="AP18" s="448"/>
      <c r="AQ18" s="451"/>
    </row>
    <row r="19" spans="1:43" s="139" customFormat="1" ht="23.25" customHeight="1" x14ac:dyDescent="0.3">
      <c r="A19" s="438" t="s">
        <v>95</v>
      </c>
      <c r="B19" s="140"/>
      <c r="C19" s="141">
        <f>MROUND(ROUNDDOWN(B20*0.8,-1),50)</f>
        <v>2300</v>
      </c>
      <c r="D19" s="159"/>
      <c r="E19" s="160">
        <f>C19-$S$1</f>
        <v>1100</v>
      </c>
      <c r="F19" s="116"/>
      <c r="G19" s="115">
        <f>MROUND(ROUNDDOWN(F20*0.8,-1),50)</f>
        <v>1350</v>
      </c>
      <c r="H19" s="116"/>
      <c r="I19" s="115">
        <f>MROUND(ROUNDDOWN(H20*0.8,-1),50)</f>
        <v>1200</v>
      </c>
      <c r="J19" s="116"/>
      <c r="K19" s="115">
        <f>MROUND(ROUNDDOWN(J20*0.8,-1),50)</f>
        <v>1200</v>
      </c>
      <c r="L19" s="116"/>
      <c r="M19" s="115">
        <f>MROUND(ROUNDDOWN(L20*0.8,-1),50)</f>
        <v>1200</v>
      </c>
      <c r="N19" s="230"/>
      <c r="O19" s="268">
        <f t="shared" ref="O19" si="11">ROUND(N20*0.8,-1)</f>
        <v>1200</v>
      </c>
      <c r="P19" s="269"/>
      <c r="Q19" s="267">
        <f t="shared" ref="Q19" si="12">ROUND(P20*0.8,-1)</f>
        <v>1200</v>
      </c>
      <c r="R19" s="324"/>
      <c r="S19" s="318">
        <f t="shared" ref="S19" si="13">ROUND(R20*0.8,-1)</f>
        <v>1200</v>
      </c>
      <c r="T19" s="440" t="s">
        <v>57</v>
      </c>
      <c r="U19" s="466"/>
      <c r="V19" s="610">
        <v>1</v>
      </c>
      <c r="W19" s="610"/>
      <c r="X19" s="492">
        <f>V19+X21</f>
        <v>2.2999999999999998</v>
      </c>
      <c r="Y19" s="470"/>
      <c r="Z19" s="492">
        <f>X19+Z23</f>
        <v>3.3</v>
      </c>
      <c r="AA19" s="474"/>
      <c r="AB19" s="434">
        <f>Z19+AB25</f>
        <v>3.3</v>
      </c>
      <c r="AC19" s="462"/>
      <c r="AD19" s="434">
        <f>AB19+AD27</f>
        <v>3.3</v>
      </c>
      <c r="AE19" s="462"/>
      <c r="AF19" s="434">
        <f>AD19+AF29</f>
        <v>3.3</v>
      </c>
      <c r="AG19" s="462"/>
      <c r="AH19" s="434">
        <f>AF19+AH31</f>
        <v>3.3</v>
      </c>
      <c r="AI19" s="462"/>
      <c r="AJ19" s="434">
        <f>AH19+AJ33</f>
        <v>3.3</v>
      </c>
      <c r="AK19" s="462"/>
      <c r="AL19" s="434">
        <f>AJ19+AL35</f>
        <v>3.3</v>
      </c>
      <c r="AM19" s="462"/>
      <c r="AN19" s="434">
        <f>AL19+AN37</f>
        <v>3.3</v>
      </c>
      <c r="AO19" s="462"/>
      <c r="AP19" s="434">
        <f>AN19+AP39</f>
        <v>3.3</v>
      </c>
      <c r="AQ19" s="435"/>
    </row>
    <row r="20" spans="1:43" s="139" customFormat="1" ht="23.25" customHeight="1" x14ac:dyDescent="0.3">
      <c r="A20" s="453"/>
      <c r="B20" s="144">
        <f>$P$1+MROUND(ROUNDDOWN(T4*$I$1,-1),50)</f>
        <v>2850</v>
      </c>
      <c r="C20" s="145"/>
      <c r="D20" s="146">
        <f>B20-$P$1</f>
        <v>1350</v>
      </c>
      <c r="E20" s="147"/>
      <c r="F20" s="117">
        <f>IF((T5)&lt;=$X$1,$P$1,$P$1+MROUND(ROUNDDOWN((T5-$X$1)*$I$1,-1),50))</f>
        <v>1700</v>
      </c>
      <c r="G20" s="118"/>
      <c r="H20" s="117">
        <f>IF((T7)&lt;=$X$1,$P$1,$P$1+MROUND(ROUNDDOWN((T7-$X$1)*$I$1,-1),50))</f>
        <v>1500</v>
      </c>
      <c r="I20" s="118"/>
      <c r="J20" s="117">
        <f>IF((T9)&lt;=$X$1,$P$1,$P$1+MROUND(ROUNDDOWN((T9-$X$1)*$I$1,-1),50))</f>
        <v>1500</v>
      </c>
      <c r="K20" s="118"/>
      <c r="L20" s="117">
        <f>IF((T11)&lt;=$X$1,$P$1,$P$1+MROUND(ROUNDDOWN((T11-$X$1)*$I$1,-1),50))</f>
        <v>1500</v>
      </c>
      <c r="M20" s="118"/>
      <c r="N20" s="258">
        <f>IF((T13)&lt;=8,P1,P1+ROUND(INT(((T13-8)*I1)),-1))</f>
        <v>1500</v>
      </c>
      <c r="O20" s="266"/>
      <c r="P20" s="322">
        <f>IF((T15)&lt;=8,P1,P1+ROUND(INT(((T15-8)*I1)),-1))</f>
        <v>1500</v>
      </c>
      <c r="Q20" s="259"/>
      <c r="R20" s="325">
        <f>IF((T17)&lt;=8,P1,P1+ROUND(INT(((T17-8)*I1)),-1))</f>
        <v>1500</v>
      </c>
      <c r="S20" s="320"/>
      <c r="T20" s="467"/>
      <c r="U20" s="457"/>
      <c r="V20" s="468"/>
      <c r="W20" s="468"/>
      <c r="X20" s="493"/>
      <c r="Y20" s="472"/>
      <c r="Z20" s="493"/>
      <c r="AA20" s="476"/>
      <c r="AB20" s="436"/>
      <c r="AC20" s="464"/>
      <c r="AD20" s="436"/>
      <c r="AE20" s="464"/>
      <c r="AF20" s="436"/>
      <c r="AG20" s="464"/>
      <c r="AH20" s="436"/>
      <c r="AI20" s="464"/>
      <c r="AJ20" s="436"/>
      <c r="AK20" s="464"/>
      <c r="AL20" s="436"/>
      <c r="AM20" s="464"/>
      <c r="AN20" s="436"/>
      <c r="AO20" s="464"/>
      <c r="AP20" s="436"/>
      <c r="AQ20" s="437"/>
    </row>
    <row r="21" spans="1:43" s="139" customFormat="1" ht="23.25" customHeight="1" x14ac:dyDescent="0.3">
      <c r="A21" s="477" t="s">
        <v>96</v>
      </c>
      <c r="B21" s="140"/>
      <c r="C21" s="141">
        <f>MROUND(ROUNDDOWN(B22*0.8,-1),50)</f>
        <v>2400</v>
      </c>
      <c r="D21" s="142"/>
      <c r="E21" s="143">
        <f>C21-$S$1</f>
        <v>1200</v>
      </c>
      <c r="F21" s="116"/>
      <c r="G21" s="115">
        <f>MROUND(ROUNDDOWN(F22*0.8,-1),50)</f>
        <v>1450</v>
      </c>
      <c r="H21" s="116"/>
      <c r="I21" s="115">
        <f>MROUND(ROUNDDOWN(H22*0.8,-1),50)</f>
        <v>1300</v>
      </c>
      <c r="J21" s="116"/>
      <c r="K21" s="115">
        <f>MROUND(ROUNDDOWN(J22*0.8,-1),50)</f>
        <v>1200</v>
      </c>
      <c r="L21" s="116"/>
      <c r="M21" s="115">
        <f>MROUND(ROUNDDOWN(L22*0.8,-1),50)</f>
        <v>1200</v>
      </c>
      <c r="N21" s="116"/>
      <c r="O21" s="316">
        <f t="shared" ref="O21:Q23" si="14">ROUND(N22*0.8,-1)</f>
        <v>1200</v>
      </c>
      <c r="P21" s="321"/>
      <c r="Q21" s="257">
        <f t="shared" ref="Q21" si="15">ROUND(P22*0.8,-1)</f>
        <v>1200</v>
      </c>
      <c r="R21" s="116"/>
      <c r="S21" s="257">
        <f t="shared" ref="S21:W25" si="16">ROUND(R22*0.8,-1)</f>
        <v>1200</v>
      </c>
      <c r="T21" s="116"/>
      <c r="U21" s="257">
        <f t="shared" ref="U21:Y25" si="17">ROUND(T22*0.8,-1)</f>
        <v>1200</v>
      </c>
      <c r="V21" s="606" t="s">
        <v>58</v>
      </c>
      <c r="W21" s="607"/>
      <c r="X21" s="468">
        <v>1.3</v>
      </c>
      <c r="Y21" s="445"/>
      <c r="Z21" s="494">
        <f>X21+Z23</f>
        <v>2.2999999999999998</v>
      </c>
      <c r="AA21" s="487"/>
      <c r="AB21" s="446">
        <f>Z21+AB25</f>
        <v>2.2999999999999998</v>
      </c>
      <c r="AC21" s="447"/>
      <c r="AD21" s="446">
        <f>AB21+AD27</f>
        <v>2.2999999999999998</v>
      </c>
      <c r="AE21" s="447"/>
      <c r="AF21" s="446">
        <f>AD21+AF29</f>
        <v>2.2999999999999998</v>
      </c>
      <c r="AG21" s="447"/>
      <c r="AH21" s="446">
        <f>AF21+AH31</f>
        <v>2.2999999999999998</v>
      </c>
      <c r="AI21" s="447"/>
      <c r="AJ21" s="446">
        <f>AH21+AJ33</f>
        <v>2.2999999999999998</v>
      </c>
      <c r="AK21" s="447"/>
      <c r="AL21" s="446">
        <f>AJ21+AL35</f>
        <v>2.2999999999999998</v>
      </c>
      <c r="AM21" s="447"/>
      <c r="AN21" s="446">
        <f>AL21+AN37</f>
        <v>2.2999999999999998</v>
      </c>
      <c r="AO21" s="447"/>
      <c r="AP21" s="446">
        <f>AN21+AP39</f>
        <v>2.2999999999999998</v>
      </c>
      <c r="AQ21" s="450"/>
    </row>
    <row r="22" spans="1:43" s="139" customFormat="1" ht="23.25" customHeight="1" x14ac:dyDescent="0.3">
      <c r="A22" s="453"/>
      <c r="B22" s="144">
        <f>$P$1+MROUND(ROUNDDOWN(V4*$I$1,-1),50)</f>
        <v>3000</v>
      </c>
      <c r="C22" s="145"/>
      <c r="D22" s="146">
        <f>B22-$P$1</f>
        <v>1500</v>
      </c>
      <c r="E22" s="147"/>
      <c r="F22" s="117">
        <f>IF((V5)&lt;=$X$1,$P$1,$P$1+MROUND(ROUNDDOWN((V5-$X$1)*$I$1,-1),50))</f>
        <v>1800</v>
      </c>
      <c r="G22" s="118"/>
      <c r="H22" s="117">
        <f>IF((V7)&lt;=$X$1,$P$1,$P$1+MROUND(ROUNDDOWN((V7-$X$1)*$I$1,-1),50))</f>
        <v>1600</v>
      </c>
      <c r="I22" s="118"/>
      <c r="J22" s="117">
        <f>IF((V9)&lt;=$X$1,$P$1,$P$1+MROUND(ROUNDDOWN((V9-$X$1)*$I$1,-1),50))</f>
        <v>1500</v>
      </c>
      <c r="K22" s="118"/>
      <c r="L22" s="117">
        <f>IF((V11)&lt;=$X$1,$P$1,$P$1+MROUND(ROUNDDOWN((V11-$X$1)*$I$1,-1),50))</f>
        <v>1500</v>
      </c>
      <c r="M22" s="118"/>
      <c r="N22" s="258">
        <f>IF((V13)&lt;=8,P1,P1+ROUND(INT(((V13-8)*I1)),-1))</f>
        <v>1500</v>
      </c>
      <c r="O22" s="266"/>
      <c r="P22" s="322">
        <f>IF((V15)&lt;=8,P1,P1+ROUND(INT(((V15-8)*I1)),-1))</f>
        <v>1500</v>
      </c>
      <c r="Q22" s="259"/>
      <c r="R22" s="258">
        <f>IF((V17)&lt;=8,P1,P1+ROUND(INT(((V17-8)*I1)),-1))</f>
        <v>1500</v>
      </c>
      <c r="S22" s="259"/>
      <c r="T22" s="258">
        <f>IF((V19)&lt;=8,P1,P1+ROUND(INT(((V19-8)*I1)),-1))</f>
        <v>1500</v>
      </c>
      <c r="U22" s="259"/>
      <c r="V22" s="608"/>
      <c r="W22" s="609"/>
      <c r="X22" s="468"/>
      <c r="Y22" s="445"/>
      <c r="Z22" s="495"/>
      <c r="AA22" s="501"/>
      <c r="AB22" s="448"/>
      <c r="AC22" s="449"/>
      <c r="AD22" s="448"/>
      <c r="AE22" s="449"/>
      <c r="AF22" s="448"/>
      <c r="AG22" s="449"/>
      <c r="AH22" s="448"/>
      <c r="AI22" s="449"/>
      <c r="AJ22" s="448"/>
      <c r="AK22" s="449"/>
      <c r="AL22" s="448"/>
      <c r="AM22" s="449"/>
      <c r="AN22" s="448"/>
      <c r="AO22" s="449"/>
      <c r="AP22" s="448"/>
      <c r="AQ22" s="451"/>
    </row>
    <row r="23" spans="1:43" s="139" customFormat="1" ht="23.25" customHeight="1" x14ac:dyDescent="0.3">
      <c r="A23" s="465" t="s">
        <v>162</v>
      </c>
      <c r="B23" s="140"/>
      <c r="C23" s="141">
        <f>MROUND(ROUNDDOWN(B24*0.8,-1),50)</f>
        <v>2500</v>
      </c>
      <c r="D23" s="142"/>
      <c r="E23" s="143">
        <f>C23-$S$1</f>
        <v>1300</v>
      </c>
      <c r="F23" s="116"/>
      <c r="G23" s="115">
        <f>MROUND(ROUNDDOWN(F24*0.8,-1),50)</f>
        <v>1600</v>
      </c>
      <c r="H23" s="116"/>
      <c r="I23" s="115">
        <f>MROUND(ROUNDDOWN(H24*0.8,-1),50)</f>
        <v>1450</v>
      </c>
      <c r="J23" s="116"/>
      <c r="K23" s="115">
        <f>MROUND(ROUNDDOWN(J24*0.8,-1),50)</f>
        <v>1300</v>
      </c>
      <c r="L23" s="116"/>
      <c r="M23" s="115">
        <f>MROUND(ROUNDDOWN(L24*0.8,-1),50)</f>
        <v>1200</v>
      </c>
      <c r="N23" s="116"/>
      <c r="O23" s="316">
        <f t="shared" ref="O23:Q25" si="18">ROUND(N24*0.8,-1)</f>
        <v>1200</v>
      </c>
      <c r="P23" s="321"/>
      <c r="Q23" s="257">
        <f t="shared" si="14"/>
        <v>1200</v>
      </c>
      <c r="R23" s="116"/>
      <c r="S23" s="257">
        <f t="shared" ref="S23:U25" si="19">ROUND(R24*0.8,-1)</f>
        <v>1200</v>
      </c>
      <c r="T23" s="116"/>
      <c r="U23" s="257">
        <f t="shared" si="16"/>
        <v>1200</v>
      </c>
      <c r="V23" s="116"/>
      <c r="W23" s="257">
        <f t="shared" si="17"/>
        <v>1200</v>
      </c>
      <c r="X23" s="440" t="s">
        <v>59</v>
      </c>
      <c r="Y23" s="466"/>
      <c r="Z23" s="468">
        <v>1</v>
      </c>
      <c r="AA23" s="460"/>
      <c r="AB23" s="434">
        <f>Z23+AB25</f>
        <v>1</v>
      </c>
      <c r="AC23" s="462"/>
      <c r="AD23" s="434">
        <f>AB23+AD27</f>
        <v>1</v>
      </c>
      <c r="AE23" s="462"/>
      <c r="AF23" s="434">
        <f>AD23+AF29</f>
        <v>1</v>
      </c>
      <c r="AG23" s="462"/>
      <c r="AH23" s="434">
        <f>AF23+AH31</f>
        <v>1</v>
      </c>
      <c r="AI23" s="462"/>
      <c r="AJ23" s="434">
        <f>AH23+AJ33</f>
        <v>1</v>
      </c>
      <c r="AK23" s="462"/>
      <c r="AL23" s="434">
        <f>AJ23+AL35</f>
        <v>1</v>
      </c>
      <c r="AM23" s="462"/>
      <c r="AN23" s="434">
        <f>AL23+AN37</f>
        <v>1</v>
      </c>
      <c r="AO23" s="462"/>
      <c r="AP23" s="434">
        <f>AN23+AP39</f>
        <v>1</v>
      </c>
      <c r="AQ23" s="435"/>
    </row>
    <row r="24" spans="1:43" s="139" customFormat="1" ht="23.25" customHeight="1" x14ac:dyDescent="0.3">
      <c r="A24" s="453"/>
      <c r="B24" s="144">
        <f>$P$1+MROUND(ROUNDDOWN(X4*$I$1,-1),50)</f>
        <v>3150</v>
      </c>
      <c r="C24" s="145"/>
      <c r="D24" s="146">
        <f>B24-$P$1</f>
        <v>1650</v>
      </c>
      <c r="E24" s="147"/>
      <c r="F24" s="117">
        <f>IF((X5)&lt;=$X$1,$P$1,$P$1+MROUND(ROUNDDOWN((X5-$X$1)*$I$1,-1),50))</f>
        <v>2000</v>
      </c>
      <c r="G24" s="118"/>
      <c r="H24" s="117">
        <f>IF((X7)&lt;=$X$1,$P$1,$P$1+MROUND(ROUNDDOWN((X7-$X$1)*$I$1,-1),50))</f>
        <v>1800</v>
      </c>
      <c r="I24" s="118"/>
      <c r="J24" s="117">
        <f>IF((X9)&lt;=$X$1,$P$1,$P$1+MROUND(ROUNDDOWN((X9-$X$1)*$I$1,-1),50))</f>
        <v>1650</v>
      </c>
      <c r="K24" s="118"/>
      <c r="L24" s="117">
        <f>IF((X11)&lt;=$X$1,$P$1,$P$1+MROUND(ROUNDDOWN((X11-$X$1)*$I$1,-1),50))</f>
        <v>1500</v>
      </c>
      <c r="M24" s="118"/>
      <c r="N24" s="258">
        <f>IF((X13)&lt;=8,P1,P1+ROUND(INT(((X13-8)*I1)),-1))</f>
        <v>1500</v>
      </c>
      <c r="O24" s="266"/>
      <c r="P24" s="322">
        <f>IF((X15)&lt;=8,P1,P1+ROUND(INT(((X15-8)*I1)),-1))</f>
        <v>1500</v>
      </c>
      <c r="Q24" s="259"/>
      <c r="R24" s="258">
        <f>IF((X17)&lt;=8,P1,P1+ROUND(INT(((X17-8)*I1)),-1))</f>
        <v>1500</v>
      </c>
      <c r="S24" s="259"/>
      <c r="T24" s="258">
        <f>IF((X19)&lt;=8,P1,P1+ROUND(INT(((X19-8)*I1)),-1))</f>
        <v>1500</v>
      </c>
      <c r="U24" s="259"/>
      <c r="V24" s="258">
        <f>IF((X21)&lt;=8,P1,P1+ROUND(INT(((X21-8)*I1)),-1))</f>
        <v>1500</v>
      </c>
      <c r="W24" s="259"/>
      <c r="X24" s="467"/>
      <c r="Y24" s="457"/>
      <c r="Z24" s="468"/>
      <c r="AA24" s="460"/>
      <c r="AB24" s="436"/>
      <c r="AC24" s="464"/>
      <c r="AD24" s="436"/>
      <c r="AE24" s="464"/>
      <c r="AF24" s="436"/>
      <c r="AG24" s="464"/>
      <c r="AH24" s="436"/>
      <c r="AI24" s="464"/>
      <c r="AJ24" s="436"/>
      <c r="AK24" s="464"/>
      <c r="AL24" s="436"/>
      <c r="AM24" s="464"/>
      <c r="AN24" s="436"/>
      <c r="AO24" s="464"/>
      <c r="AP24" s="436"/>
      <c r="AQ24" s="437"/>
    </row>
    <row r="25" spans="1:43" s="139" customFormat="1" ht="23.25" customHeight="1" x14ac:dyDescent="0.3">
      <c r="A25" s="477" t="s">
        <v>97</v>
      </c>
      <c r="B25" s="140"/>
      <c r="C25" s="141">
        <f>MROUND(ROUNDDOWN(B26*0.8,-1),50)</f>
        <v>2650</v>
      </c>
      <c r="D25" s="142"/>
      <c r="E25" s="143">
        <f>C25-$S$1</f>
        <v>1450</v>
      </c>
      <c r="F25" s="116"/>
      <c r="G25" s="115">
        <f>MROUND(ROUNDDOWN(F26*0.8,-1),50)</f>
        <v>1700</v>
      </c>
      <c r="H25" s="116"/>
      <c r="I25" s="115">
        <f>MROUND(ROUNDDOWN(H26*0.8,-1),50)</f>
        <v>1500</v>
      </c>
      <c r="J25" s="116"/>
      <c r="K25" s="115">
        <f>MROUND(ROUNDDOWN(J26*0.8,-1),50)</f>
        <v>1450</v>
      </c>
      <c r="L25" s="116"/>
      <c r="M25" s="115">
        <f>MROUND(ROUNDDOWN(L26*0.8,-1),50)</f>
        <v>1300</v>
      </c>
      <c r="N25" s="116"/>
      <c r="O25" s="115">
        <f>MROUND(ROUNDDOWN(N26*0.8,-1),50)</f>
        <v>1200</v>
      </c>
      <c r="P25" s="321"/>
      <c r="Q25" s="257">
        <f t="shared" si="18"/>
        <v>1200</v>
      </c>
      <c r="R25" s="116"/>
      <c r="S25" s="257">
        <f t="shared" ref="S25" si="20">ROUND(R26*0.8,-1)</f>
        <v>1200</v>
      </c>
      <c r="T25" s="116"/>
      <c r="U25" s="257">
        <f t="shared" si="19"/>
        <v>1200</v>
      </c>
      <c r="V25" s="116"/>
      <c r="W25" s="257">
        <f t="shared" si="16"/>
        <v>1200</v>
      </c>
      <c r="X25" s="116"/>
      <c r="Y25" s="257">
        <f t="shared" si="17"/>
        <v>1200</v>
      </c>
      <c r="Z25" s="602" t="s">
        <v>60</v>
      </c>
      <c r="AA25" s="603"/>
      <c r="AB25" s="468"/>
      <c r="AC25" s="468"/>
      <c r="AD25" s="446">
        <f>AB25+AD27</f>
        <v>0</v>
      </c>
      <c r="AE25" s="447"/>
      <c r="AF25" s="446">
        <f>AD25+AF29</f>
        <v>0</v>
      </c>
      <c r="AG25" s="447"/>
      <c r="AH25" s="446">
        <f>AF25+AH31</f>
        <v>0</v>
      </c>
      <c r="AI25" s="447"/>
      <c r="AJ25" s="446">
        <f>AH25+AJ33</f>
        <v>0</v>
      </c>
      <c r="AK25" s="447"/>
      <c r="AL25" s="446">
        <f>AJ25+AL35</f>
        <v>0</v>
      </c>
      <c r="AM25" s="447"/>
      <c r="AN25" s="446">
        <f>AL25+AN37</f>
        <v>0</v>
      </c>
      <c r="AO25" s="447"/>
      <c r="AP25" s="446">
        <f>AN25+AP39</f>
        <v>0</v>
      </c>
      <c r="AQ25" s="450"/>
    </row>
    <row r="26" spans="1:43" s="139" customFormat="1" ht="23.25" customHeight="1" thickBot="1" x14ac:dyDescent="0.35">
      <c r="A26" s="439"/>
      <c r="B26" s="151">
        <f>$P$1+MROUND(ROUNDDOWN(Z4*$I$1,-1),50)</f>
        <v>3300</v>
      </c>
      <c r="C26" s="152"/>
      <c r="D26" s="153">
        <f>B26-$P$1</f>
        <v>1800</v>
      </c>
      <c r="E26" s="154"/>
      <c r="F26" s="119">
        <f>IF((Z5)&lt;=$X$1,$P$1,$P$1+MROUND(ROUNDDOWN((Z5-$X$1)*$I$1,-1),50))</f>
        <v>2100</v>
      </c>
      <c r="G26" s="120"/>
      <c r="H26" s="119">
        <f>IF((Z7)&lt;=$X$1,$P$1,$P$1+MROUND(ROUNDDOWN((Z7-$X$1)*$I$1,-1),50))</f>
        <v>1900</v>
      </c>
      <c r="I26" s="120"/>
      <c r="J26" s="119">
        <f>IF((Z9)&lt;=$X$1,$P$1,$P$1+MROUND(ROUNDDOWN((Z9-$X$1)*$I$1,-1),50))</f>
        <v>1800</v>
      </c>
      <c r="K26" s="120"/>
      <c r="L26" s="119">
        <f>IF((Z11)&lt;=$X$1,$P$1,$P$1+MROUND(ROUNDDOWN((Z11-$X$1)*$I$1,-1),50))</f>
        <v>1650</v>
      </c>
      <c r="M26" s="120"/>
      <c r="N26" s="119">
        <f>IF((Z13)&lt;=$X$1,$P$1,$P$1+MROUND(ROUNDDOWN((Z13-$X$1)*$I$1,-1),50))</f>
        <v>1500</v>
      </c>
      <c r="O26" s="274"/>
      <c r="P26" s="275">
        <f>IF((Z15)&lt;=8,P1,P1+ROUND(INT(((Z15-8)*I1)),-1))</f>
        <v>1500</v>
      </c>
      <c r="Q26" s="273"/>
      <c r="R26" s="272">
        <f>IF((Z17)&lt;=8,P1,P1+ROUND(INT(((Z17-8)*I1)),-1))</f>
        <v>1500</v>
      </c>
      <c r="S26" s="273"/>
      <c r="T26" s="272">
        <f>IF((Z19)&lt;=8,P1,P1+ROUND(INT(((Z19-8)*I1)),-1))</f>
        <v>1500</v>
      </c>
      <c r="U26" s="273"/>
      <c r="V26" s="272">
        <f>IF((Z21)&lt;=8,P1,P1+ROUND(INT(((Z21-8)*I1)),-1))</f>
        <v>1500</v>
      </c>
      <c r="W26" s="273"/>
      <c r="X26" s="272">
        <f>IF((Z23)&lt;=8,P1,P1+ROUND(INT(((Z23-8)*I1)),-1))</f>
        <v>1500</v>
      </c>
      <c r="Y26" s="273"/>
      <c r="Z26" s="604"/>
      <c r="AA26" s="605"/>
      <c r="AB26" s="468"/>
      <c r="AC26" s="468"/>
      <c r="AD26" s="448"/>
      <c r="AE26" s="449"/>
      <c r="AF26" s="448"/>
      <c r="AG26" s="449"/>
      <c r="AH26" s="448"/>
      <c r="AI26" s="449"/>
      <c r="AJ26" s="448"/>
      <c r="AK26" s="449"/>
      <c r="AL26" s="448"/>
      <c r="AM26" s="449"/>
      <c r="AN26" s="448"/>
      <c r="AO26" s="449"/>
      <c r="AP26" s="448"/>
      <c r="AQ26" s="451"/>
    </row>
    <row r="27" spans="1:43" s="12" customFormat="1" ht="23.25" hidden="1" customHeight="1" x14ac:dyDescent="0.3">
      <c r="A27" s="432">
        <f>AB27</f>
        <v>0</v>
      </c>
      <c r="B27" s="112"/>
      <c r="C27" s="113">
        <f>MROUND(ROUNDDOWN(B28*0.8,-1),50)</f>
        <v>2650</v>
      </c>
      <c r="D27" s="70"/>
      <c r="E27" s="71">
        <f>C27-$S$1</f>
        <v>1450</v>
      </c>
      <c r="F27" s="114"/>
      <c r="G27" s="113">
        <f>MROUND(ROUNDDOWN(F28*0.8,-1),50)</f>
        <v>1700</v>
      </c>
      <c r="H27" s="114"/>
      <c r="I27" s="113">
        <f>MROUND(ROUNDDOWN(H28*0.8,-1),50)</f>
        <v>1500</v>
      </c>
      <c r="J27" s="114"/>
      <c r="K27" s="113">
        <f>MROUND(ROUNDDOWN(J28*0.8,-1),50)</f>
        <v>1450</v>
      </c>
      <c r="L27" s="114"/>
      <c r="M27" s="113">
        <f>MROUND(ROUNDDOWN(L28*0.8,-1),50)</f>
        <v>1300</v>
      </c>
      <c r="N27" s="34"/>
      <c r="O27" s="33">
        <f t="shared" ref="O27:Q29" si="21">ROUND(N28*0.8,-1)</f>
        <v>1200</v>
      </c>
      <c r="P27" s="34"/>
      <c r="Q27" s="33">
        <f t="shared" ref="Q27" si="22">ROUND(P28*0.8,-1)</f>
        <v>1200</v>
      </c>
      <c r="R27" s="34"/>
      <c r="S27" s="33">
        <f t="shared" ref="S27:AG41" si="23">ROUND(R28*0.8,-1)</f>
        <v>1200</v>
      </c>
      <c r="T27" s="34"/>
      <c r="U27" s="33">
        <f t="shared" ref="U27:AG39" si="24">ROUND(T28*0.8,-1)</f>
        <v>1200</v>
      </c>
      <c r="V27" s="34"/>
      <c r="W27" s="33">
        <f t="shared" ref="W27:AG37" si="25">ROUND(V28*0.8,-1)</f>
        <v>1200</v>
      </c>
      <c r="X27" s="61"/>
      <c r="Y27" s="69">
        <f t="shared" ref="Y27:AG35" si="26">ROUND(X28*0.8,-1)</f>
        <v>1200</v>
      </c>
      <c r="Z27" s="34"/>
      <c r="AA27" s="33">
        <f t="shared" ref="AA27:AG33" si="27">ROUND(Z28*0.8,-1)</f>
        <v>1200</v>
      </c>
      <c r="AB27" s="404"/>
      <c r="AC27" s="405"/>
      <c r="AD27" s="408"/>
      <c r="AE27" s="431"/>
      <c r="AF27" s="417">
        <f>AD27+AF29</f>
        <v>0</v>
      </c>
      <c r="AG27" s="418"/>
      <c r="AH27" s="417">
        <f>AF27+AH31</f>
        <v>0</v>
      </c>
      <c r="AI27" s="418"/>
      <c r="AJ27" s="417">
        <f>AH27+AJ33</f>
        <v>0</v>
      </c>
      <c r="AK27" s="418"/>
      <c r="AL27" s="417">
        <f>AJ27+AL35</f>
        <v>0</v>
      </c>
      <c r="AM27" s="418"/>
      <c r="AN27" s="417">
        <f>AL27+AN37</f>
        <v>0</v>
      </c>
      <c r="AO27" s="418"/>
      <c r="AP27" s="417">
        <f>AN27+AP39</f>
        <v>0</v>
      </c>
      <c r="AQ27" s="429"/>
    </row>
    <row r="28" spans="1:43" s="12" customFormat="1" ht="23.25" hidden="1" customHeight="1" x14ac:dyDescent="0.3">
      <c r="A28" s="403"/>
      <c r="B28" s="106">
        <f>$P$1+MROUND(ROUNDDOWN(AB4*$I$1,-1),50)</f>
        <v>3300</v>
      </c>
      <c r="C28" s="107"/>
      <c r="D28" s="48">
        <f>B28-$P$1</f>
        <v>1800</v>
      </c>
      <c r="E28" s="49"/>
      <c r="F28" s="109">
        <f>IF((AB5)&lt;=$X$1,$P$1,$P$1+MROUND(ROUNDDOWN((AB5-$X$1)*$I$1,-1),50))</f>
        <v>2100</v>
      </c>
      <c r="G28" s="110"/>
      <c r="H28" s="109">
        <f>IF((AB7)&lt;=$X$1,$P$1,$P$1+MROUND(ROUNDDOWN((AB7-$X$1)*$I$1,-1),50))</f>
        <v>1900</v>
      </c>
      <c r="I28" s="110"/>
      <c r="J28" s="109">
        <f>IF((AB9)&lt;=$X$1,$P$1,$P$1+MROUND(ROUNDDOWN((AB9-$X$1)*$I$1,-1),50))</f>
        <v>1800</v>
      </c>
      <c r="K28" s="110"/>
      <c r="L28" s="109">
        <f>IF((AB11)&lt;=$X$1,$P$1,$P$1+MROUND(ROUNDDOWN((AB11-$X$1)*$I$1,-1),50))</f>
        <v>1650</v>
      </c>
      <c r="M28" s="110"/>
      <c r="N28" s="30">
        <f>IF((AB13)&lt;=8,P1,P1+ROUND(INT(((AB13-8)*I1)),-1))</f>
        <v>1500</v>
      </c>
      <c r="O28" s="24"/>
      <c r="P28" s="30">
        <f>IF((AB15)&lt;=8,P1,P1+ROUND(INT(((AB15-8)*I1)),-1))</f>
        <v>1500</v>
      </c>
      <c r="Q28" s="24"/>
      <c r="R28" s="30">
        <f>IF((AB17)&lt;=8,P1,P1+ROUND(INT(((AB17-8)*I1)),-1))</f>
        <v>1500</v>
      </c>
      <c r="S28" s="24"/>
      <c r="T28" s="30">
        <f>IF((AB19)&lt;=8,P1,P1+ROUND(INT(((AB19-8)*I1)),-1))</f>
        <v>1500</v>
      </c>
      <c r="U28" s="24"/>
      <c r="V28" s="30">
        <f>IF((AB21)&lt;=8,P1,P1+ROUND(INT(((AB21-8)*I1)),-1))</f>
        <v>1500</v>
      </c>
      <c r="W28" s="24"/>
      <c r="X28" s="54">
        <f>IF((AB23)&lt;=8,P1,P1+ROUND(INT(((AB23-8)*I1)),-1))</f>
        <v>1500</v>
      </c>
      <c r="Y28" s="45"/>
      <c r="Z28" s="30">
        <f>IF((AB25)&lt;=8,P1,P1+ROUND(INT(((AB25-8)*I1)),-1))</f>
        <v>1500</v>
      </c>
      <c r="AA28" s="24"/>
      <c r="AB28" s="406"/>
      <c r="AC28" s="407"/>
      <c r="AD28" s="408"/>
      <c r="AE28" s="431"/>
      <c r="AF28" s="419"/>
      <c r="AG28" s="420"/>
      <c r="AH28" s="419"/>
      <c r="AI28" s="420"/>
      <c r="AJ28" s="419"/>
      <c r="AK28" s="420"/>
      <c r="AL28" s="419"/>
      <c r="AM28" s="420"/>
      <c r="AN28" s="419"/>
      <c r="AO28" s="420"/>
      <c r="AP28" s="419"/>
      <c r="AQ28" s="430"/>
    </row>
    <row r="29" spans="1:43" s="12" customFormat="1" ht="23.25" hidden="1" customHeight="1" x14ac:dyDescent="0.3">
      <c r="A29" s="402">
        <f>AD29</f>
        <v>0</v>
      </c>
      <c r="B29" s="104"/>
      <c r="C29" s="105">
        <f>MROUND(ROUNDDOWN(B30*0.8,-1),50)</f>
        <v>2650</v>
      </c>
      <c r="D29" s="46"/>
      <c r="E29" s="47">
        <f>C29-$S$1</f>
        <v>1450</v>
      </c>
      <c r="F29" s="108"/>
      <c r="G29" s="105">
        <f>MROUND(ROUNDDOWN(F30*0.8,-1),50)</f>
        <v>1700</v>
      </c>
      <c r="H29" s="108"/>
      <c r="I29" s="105">
        <f>MROUND(ROUNDDOWN(H30*0.8,-1),50)</f>
        <v>1500</v>
      </c>
      <c r="J29" s="108"/>
      <c r="K29" s="105">
        <f>MROUND(ROUNDDOWN(J30*0.8,-1),50)</f>
        <v>1450</v>
      </c>
      <c r="L29" s="108"/>
      <c r="M29" s="105">
        <f>MROUND(ROUNDDOWN(L30*0.8,-1),50)</f>
        <v>1300</v>
      </c>
      <c r="N29" s="25"/>
      <c r="O29" s="22">
        <f t="shared" ref="O29:Q31" si="28">ROUND(N30*0.8,-1)</f>
        <v>1200</v>
      </c>
      <c r="P29" s="25"/>
      <c r="Q29" s="22">
        <f t="shared" si="21"/>
        <v>1200</v>
      </c>
      <c r="R29" s="25"/>
      <c r="S29" s="22">
        <f t="shared" ref="S29:AE41" si="29">ROUND(R30*0.8,-1)</f>
        <v>1200</v>
      </c>
      <c r="T29" s="25"/>
      <c r="U29" s="22">
        <f t="shared" si="23"/>
        <v>1200</v>
      </c>
      <c r="V29" s="25"/>
      <c r="W29" s="22">
        <f t="shared" si="24"/>
        <v>1200</v>
      </c>
      <c r="X29" s="50"/>
      <c r="Y29" s="44">
        <f t="shared" si="25"/>
        <v>1200</v>
      </c>
      <c r="Z29" s="25"/>
      <c r="AA29" s="22">
        <f t="shared" si="26"/>
        <v>1200</v>
      </c>
      <c r="AB29" s="14"/>
      <c r="AC29" s="11">
        <f t="shared" si="27"/>
        <v>1200</v>
      </c>
      <c r="AD29" s="404"/>
      <c r="AE29" s="405"/>
      <c r="AF29" s="414"/>
      <c r="AG29" s="414"/>
      <c r="AH29" s="409">
        <f>AF29+AH31</f>
        <v>0</v>
      </c>
      <c r="AI29" s="415"/>
      <c r="AJ29" s="409">
        <f>AH29+AJ33</f>
        <v>0</v>
      </c>
      <c r="AK29" s="415"/>
      <c r="AL29" s="409">
        <f>AJ29+AL35</f>
        <v>0</v>
      </c>
      <c r="AM29" s="415"/>
      <c r="AN29" s="409">
        <f>AL29+AN37</f>
        <v>0</v>
      </c>
      <c r="AO29" s="415"/>
      <c r="AP29" s="409">
        <f>AN29+AP39</f>
        <v>0</v>
      </c>
      <c r="AQ29" s="410"/>
    </row>
    <row r="30" spans="1:43" s="12" customFormat="1" ht="23.25" hidden="1" customHeight="1" x14ac:dyDescent="0.3">
      <c r="A30" s="403"/>
      <c r="B30" s="106">
        <f>$P$1+MROUND(ROUNDDOWN(AD4*$I$1,-1),50)</f>
        <v>3300</v>
      </c>
      <c r="C30" s="107"/>
      <c r="D30" s="48">
        <f>B30-$P$1</f>
        <v>1800</v>
      </c>
      <c r="E30" s="49"/>
      <c r="F30" s="109">
        <f>IF((AD5)&lt;=$X$1,$P$1,$P$1+MROUND(ROUNDDOWN((AD5-$X$1)*$I$1,-1),50))</f>
        <v>2100</v>
      </c>
      <c r="G30" s="110"/>
      <c r="H30" s="109">
        <f>IF((AD7)&lt;=$X$1,$P$1,$P$1+MROUND(ROUNDDOWN((AD7-$X$1)*$I$1,-1),50))</f>
        <v>1900</v>
      </c>
      <c r="I30" s="110"/>
      <c r="J30" s="109">
        <f>IF((AD9)&lt;=$X$1,$P$1,$P$1+MROUND(ROUNDDOWN((AD9-$X$1)*$I$1,-1),50))</f>
        <v>1800</v>
      </c>
      <c r="K30" s="110"/>
      <c r="L30" s="109">
        <f>IF((AD11)&lt;=$X$1,$P$1,$P$1+MROUND(ROUNDDOWN((AD11-$X$1)*$I$1,-1),50))</f>
        <v>1650</v>
      </c>
      <c r="M30" s="110"/>
      <c r="N30" s="30">
        <f>IF((AD13)&lt;=8,P1,P1+ROUND(INT(((AD13-8)*I1)),-1))</f>
        <v>1500</v>
      </c>
      <c r="O30" s="24"/>
      <c r="P30" s="30">
        <f>IF((AD15)&lt;=8,P1,P1+ROUND(INT(((AD15-8)*I1)),-1))</f>
        <v>1500</v>
      </c>
      <c r="Q30" s="24"/>
      <c r="R30" s="30">
        <f>IF((AD17)&lt;=8,P1,P1+ROUND(INT(((AD17-8)*I1)),-1))</f>
        <v>1500</v>
      </c>
      <c r="S30" s="24"/>
      <c r="T30" s="30">
        <f>IF((AD19)&lt;=8,P1,P1+ROUND(INT(((AD19-8)*I1)),-1))</f>
        <v>1500</v>
      </c>
      <c r="U30" s="24"/>
      <c r="V30" s="30">
        <f>IF((AD21)&lt;=8,P1,P1+ROUND(INT(((AD21-8)*I1)),-1))</f>
        <v>1500</v>
      </c>
      <c r="W30" s="24"/>
      <c r="X30" s="54">
        <f>IF((AD23)&lt;=8,P1,P1+ROUND(INT(((AD23-8)*I1)),-1))</f>
        <v>1500</v>
      </c>
      <c r="Y30" s="45"/>
      <c r="Z30" s="30">
        <f>IF((AD25)&lt;=8,P1,P1+ROUND(INT(((AD25-8)*I1)),-1))</f>
        <v>1500</v>
      </c>
      <c r="AA30" s="24"/>
      <c r="AB30" s="17">
        <f>IF((AD27)&lt;=8,P1,P1+ROUND(INT(((AD27-8)*I1)),-1))</f>
        <v>1500</v>
      </c>
      <c r="AC30" s="13"/>
      <c r="AD30" s="406"/>
      <c r="AE30" s="407"/>
      <c r="AF30" s="408"/>
      <c r="AG30" s="408"/>
      <c r="AH30" s="411"/>
      <c r="AI30" s="416"/>
      <c r="AJ30" s="411"/>
      <c r="AK30" s="416"/>
      <c r="AL30" s="411"/>
      <c r="AM30" s="416"/>
      <c r="AN30" s="411"/>
      <c r="AO30" s="416"/>
      <c r="AP30" s="411"/>
      <c r="AQ30" s="412"/>
    </row>
    <row r="31" spans="1:43" s="12" customFormat="1" ht="23.25" hidden="1" customHeight="1" x14ac:dyDescent="0.3">
      <c r="A31" s="402">
        <f>AF31</f>
        <v>0</v>
      </c>
      <c r="B31" s="104"/>
      <c r="C31" s="105">
        <f>MROUND(ROUNDDOWN(B32*0.8,-1),50)</f>
        <v>2650</v>
      </c>
      <c r="D31" s="46"/>
      <c r="E31" s="47">
        <f>C31-$S$1</f>
        <v>1450</v>
      </c>
      <c r="F31" s="108"/>
      <c r="G31" s="105">
        <f>MROUND(ROUNDDOWN(F32*0.8,-1),50)</f>
        <v>1700</v>
      </c>
      <c r="H31" s="108"/>
      <c r="I31" s="105">
        <f>MROUND(ROUNDDOWN(H32*0.8,-1),50)</f>
        <v>1500</v>
      </c>
      <c r="J31" s="108"/>
      <c r="K31" s="105">
        <f>MROUND(ROUNDDOWN(J32*0.8,-1),50)</f>
        <v>1450</v>
      </c>
      <c r="L31" s="108"/>
      <c r="M31" s="105">
        <f>MROUND(ROUNDDOWN(L32*0.8,-1),50)</f>
        <v>1300</v>
      </c>
      <c r="N31" s="25"/>
      <c r="O31" s="22">
        <f t="shared" ref="O31:Q33" si="30">ROUND(N32*0.8,-1)</f>
        <v>1200</v>
      </c>
      <c r="P31" s="25"/>
      <c r="Q31" s="22">
        <f t="shared" si="28"/>
        <v>1200</v>
      </c>
      <c r="R31" s="25"/>
      <c r="S31" s="22">
        <f t="shared" ref="S31:AC41" si="31">ROUND(R32*0.8,-1)</f>
        <v>1200</v>
      </c>
      <c r="T31" s="25"/>
      <c r="U31" s="22">
        <f t="shared" si="29"/>
        <v>1200</v>
      </c>
      <c r="V31" s="25"/>
      <c r="W31" s="22">
        <f t="shared" si="23"/>
        <v>1200</v>
      </c>
      <c r="X31" s="50"/>
      <c r="Y31" s="44">
        <f t="shared" si="24"/>
        <v>1200</v>
      </c>
      <c r="Z31" s="25"/>
      <c r="AA31" s="22">
        <f t="shared" si="25"/>
        <v>1200</v>
      </c>
      <c r="AB31" s="14"/>
      <c r="AC31" s="11">
        <f t="shared" si="26"/>
        <v>1200</v>
      </c>
      <c r="AD31" s="14"/>
      <c r="AE31" s="11">
        <f t="shared" si="27"/>
        <v>1200</v>
      </c>
      <c r="AF31" s="404"/>
      <c r="AG31" s="405"/>
      <c r="AH31" s="408"/>
      <c r="AI31" s="408"/>
      <c r="AJ31" s="417">
        <f>AH31+AJ33</f>
        <v>0</v>
      </c>
      <c r="AK31" s="418"/>
      <c r="AL31" s="417">
        <f>AJ31+AL35</f>
        <v>0</v>
      </c>
      <c r="AM31" s="418"/>
      <c r="AN31" s="417">
        <f>AL31+AN37</f>
        <v>0</v>
      </c>
      <c r="AO31" s="418"/>
      <c r="AP31" s="417">
        <f>AN31+AP39</f>
        <v>0</v>
      </c>
      <c r="AQ31" s="429"/>
    </row>
    <row r="32" spans="1:43" s="12" customFormat="1" ht="23.25" hidden="1" customHeight="1" x14ac:dyDescent="0.3">
      <c r="A32" s="403"/>
      <c r="B32" s="106">
        <f>$P$1+MROUND(ROUNDDOWN(AF4*$I$1,-1),50)</f>
        <v>3300</v>
      </c>
      <c r="C32" s="107"/>
      <c r="D32" s="48">
        <f>B32-$P$1</f>
        <v>1800</v>
      </c>
      <c r="E32" s="49"/>
      <c r="F32" s="109">
        <f>IF((AF5)&lt;=$X$1,$P$1,$P$1+MROUND(ROUNDDOWN((AF5-$X$1)*$I$1,-1),50))</f>
        <v>2100</v>
      </c>
      <c r="G32" s="110"/>
      <c r="H32" s="109">
        <f>IF((AF7)&lt;=$X$1,$P$1,$P$1+MROUND(ROUNDDOWN((AF7-$X$1)*$I$1,-1),50))</f>
        <v>1900</v>
      </c>
      <c r="I32" s="110"/>
      <c r="J32" s="109">
        <f>IF((AF9)&lt;=$X$1,$P$1,$P$1+MROUND(ROUNDDOWN((AF9-$X$1)*$I$1,-1),50))</f>
        <v>1800</v>
      </c>
      <c r="K32" s="110"/>
      <c r="L32" s="109">
        <f>IF((AF11)&lt;=$X$1,$P$1,$P$1+MROUND(ROUNDDOWN((AF11-$X$1)*$I$1,-1),50))</f>
        <v>1650</v>
      </c>
      <c r="M32" s="110"/>
      <c r="N32" s="30">
        <f>IF((AF13)&lt;=8,P1,P1+ROUND(INT(((AF13-8)*I1)),-1))</f>
        <v>1500</v>
      </c>
      <c r="O32" s="24"/>
      <c r="P32" s="30">
        <f>IF((AF15)&lt;=8,P1,P1+ROUND(INT(((AF15-8)*I1)),-1))</f>
        <v>1500</v>
      </c>
      <c r="Q32" s="24"/>
      <c r="R32" s="30">
        <f>IF((AF17)&lt;=8,P1,P1+ROUND(INT(((AF17-8)*I1)),-1))</f>
        <v>1500</v>
      </c>
      <c r="S32" s="24"/>
      <c r="T32" s="30">
        <f>IF((AF19)&lt;=8,P1,P1+ROUND(INT(((AF19-8)*I1)),-1))</f>
        <v>1500</v>
      </c>
      <c r="U32" s="24"/>
      <c r="V32" s="30">
        <f>IF((AF21)&lt;=8,P1,P1+ROUND(INT(((AF21-8)*I1)),-1))</f>
        <v>1500</v>
      </c>
      <c r="W32" s="24"/>
      <c r="X32" s="54">
        <f>IF((AF23)&lt;=8,P1,P1+ROUND(INT(((AF23-8)*I1)),-1))</f>
        <v>1500</v>
      </c>
      <c r="Y32" s="45"/>
      <c r="Z32" s="30">
        <f>IF((AF25)&lt;=8,P1,P1+ROUND(INT(((AF25-8)*I1)),-1))</f>
        <v>1500</v>
      </c>
      <c r="AA32" s="24"/>
      <c r="AB32" s="17">
        <f>IF((AF27)&lt;=8,P1,P1+ROUND(INT(((AF27-8)*I1)),-1))</f>
        <v>1500</v>
      </c>
      <c r="AC32" s="24"/>
      <c r="AD32" s="30">
        <f>IF((AF29)&lt;=8,P1,P1+ROUND(INT(((AF29-8)*I1)),-1))</f>
        <v>1500</v>
      </c>
      <c r="AE32" s="24"/>
      <c r="AF32" s="406"/>
      <c r="AG32" s="407"/>
      <c r="AH32" s="408"/>
      <c r="AI32" s="408"/>
      <c r="AJ32" s="419"/>
      <c r="AK32" s="420"/>
      <c r="AL32" s="419"/>
      <c r="AM32" s="420"/>
      <c r="AN32" s="419"/>
      <c r="AO32" s="420"/>
      <c r="AP32" s="419"/>
      <c r="AQ32" s="430"/>
    </row>
    <row r="33" spans="1:43" s="12" customFormat="1" ht="27" hidden="1" customHeight="1" x14ac:dyDescent="0.3">
      <c r="A33" s="402">
        <f>AH33</f>
        <v>0</v>
      </c>
      <c r="B33" s="104"/>
      <c r="C33" s="105">
        <f>MROUND(ROUNDDOWN(B34*0.8,-1),50)</f>
        <v>2650</v>
      </c>
      <c r="D33" s="46"/>
      <c r="E33" s="47">
        <f>C33-$S$1</f>
        <v>1450</v>
      </c>
      <c r="F33" s="108"/>
      <c r="G33" s="105">
        <f>MROUND(ROUNDDOWN(F34*0.8,-1),50)</f>
        <v>1700</v>
      </c>
      <c r="H33" s="108"/>
      <c r="I33" s="105">
        <f>MROUND(ROUNDDOWN(H34*0.8,-1),50)</f>
        <v>1500</v>
      </c>
      <c r="J33" s="108"/>
      <c r="K33" s="105">
        <f>MROUND(ROUNDDOWN(J34*0.8,-1),50)</f>
        <v>1450</v>
      </c>
      <c r="L33" s="108"/>
      <c r="M33" s="105">
        <f>MROUND(ROUNDDOWN(L34*0.8,-1),50)</f>
        <v>1300</v>
      </c>
      <c r="N33" s="25"/>
      <c r="O33" s="22">
        <f t="shared" ref="O33:Q35" si="32">ROUND(N34*0.8,-1)</f>
        <v>1200</v>
      </c>
      <c r="P33" s="25"/>
      <c r="Q33" s="22">
        <f t="shared" si="30"/>
        <v>1200</v>
      </c>
      <c r="R33" s="25"/>
      <c r="S33" s="22">
        <f t="shared" ref="S33:AA41" si="33">ROUND(R34*0.8,-1)</f>
        <v>1200</v>
      </c>
      <c r="T33" s="25"/>
      <c r="U33" s="22">
        <f t="shared" si="31"/>
        <v>1200</v>
      </c>
      <c r="V33" s="25"/>
      <c r="W33" s="22">
        <f t="shared" si="29"/>
        <v>1200</v>
      </c>
      <c r="X33" s="50"/>
      <c r="Y33" s="44">
        <f t="shared" si="23"/>
        <v>1200</v>
      </c>
      <c r="Z33" s="25"/>
      <c r="AA33" s="22">
        <f t="shared" si="24"/>
        <v>1200</v>
      </c>
      <c r="AB33" s="14"/>
      <c r="AC33" s="22">
        <f t="shared" si="25"/>
        <v>1200</v>
      </c>
      <c r="AD33" s="25"/>
      <c r="AE33" s="22">
        <f t="shared" si="26"/>
        <v>1200</v>
      </c>
      <c r="AF33" s="14"/>
      <c r="AG33" s="11">
        <f t="shared" si="27"/>
        <v>1200</v>
      </c>
      <c r="AH33" s="404"/>
      <c r="AI33" s="405"/>
      <c r="AJ33" s="408"/>
      <c r="AK33" s="408"/>
      <c r="AL33" s="409">
        <f>AJ33+AL35</f>
        <v>0</v>
      </c>
      <c r="AM33" s="415"/>
      <c r="AN33" s="409">
        <f>AL33+AN37</f>
        <v>0</v>
      </c>
      <c r="AO33" s="415"/>
      <c r="AP33" s="409">
        <f>AN33+AP39</f>
        <v>0</v>
      </c>
      <c r="AQ33" s="410"/>
    </row>
    <row r="34" spans="1:43" s="12" customFormat="1" ht="27" hidden="1" customHeight="1" x14ac:dyDescent="0.3">
      <c r="A34" s="403"/>
      <c r="B34" s="106">
        <f>$P$1+MROUND(ROUNDDOWN(AH4*$I$1,-1),50)</f>
        <v>3300</v>
      </c>
      <c r="C34" s="107"/>
      <c r="D34" s="48">
        <f>B34-$P$1</f>
        <v>1800</v>
      </c>
      <c r="E34" s="49"/>
      <c r="F34" s="109">
        <f>IF((AH5)&lt;=$X$1,$P$1,$P$1+MROUND(ROUNDDOWN((AH5-$X$1)*$I$1,-1),50))</f>
        <v>2100</v>
      </c>
      <c r="G34" s="110"/>
      <c r="H34" s="109">
        <f>IF((AH7)&lt;=$X$1,$P$1,$P$1+MROUND(ROUNDDOWN((AH7-$X$1)*$I$1,-1),50))</f>
        <v>1900</v>
      </c>
      <c r="I34" s="110"/>
      <c r="J34" s="109">
        <f>IF((AH9)&lt;=$X$1,$P$1,$P$1+MROUND(ROUNDDOWN((AH9-$X$1)*$I$1,-1),50))</f>
        <v>1800</v>
      </c>
      <c r="K34" s="110"/>
      <c r="L34" s="109">
        <f>IF((AH11)&lt;=$X$1,$P$1,$P$1+MROUND(ROUNDDOWN((AH11-$X$1)*$I$1,-1),50))</f>
        <v>1650</v>
      </c>
      <c r="M34" s="110"/>
      <c r="N34" s="30">
        <f>IF((AH13)&lt;=8,P1,P1+ROUND(INT(((AH13-8)*I1)),-1))</f>
        <v>1500</v>
      </c>
      <c r="O34" s="24"/>
      <c r="P34" s="30">
        <f>IF((AH15)&lt;=8,P1,P1+ROUND(INT(((AH15-8)*I1)),-1))</f>
        <v>1500</v>
      </c>
      <c r="Q34" s="24"/>
      <c r="R34" s="30">
        <f>IF((AH17)&lt;=8,P1,P1+ROUND(INT(((AH17-8)*I1)),-1))</f>
        <v>1500</v>
      </c>
      <c r="S34" s="24"/>
      <c r="T34" s="30">
        <f>IF((AH19)&lt;=8,P1,P1+ROUND(INT(((AH19-8)*I1)),-1))</f>
        <v>1500</v>
      </c>
      <c r="U34" s="24"/>
      <c r="V34" s="30">
        <f>IF((AH21)&lt;=8,P1,P1+ROUND(INT(((AH21-8)*I1)),-1))</f>
        <v>1500</v>
      </c>
      <c r="W34" s="24"/>
      <c r="X34" s="54">
        <f>IF((AH23)&lt;=8,P1,P1+ROUND(INT(((AH23-8)*I1)),-1))</f>
        <v>1500</v>
      </c>
      <c r="Y34" s="45"/>
      <c r="Z34" s="30">
        <f>IF((AH25)&lt;=8,P1,P1+ROUND(INT(((AH25-8)*I1)),-1))</f>
        <v>1500</v>
      </c>
      <c r="AA34" s="24"/>
      <c r="AB34" s="17">
        <f>IF((AH27)&lt;=8,P1,P1+ROUND(INT(((AH27-8)*I1)),-1))</f>
        <v>1500</v>
      </c>
      <c r="AC34" s="24"/>
      <c r="AD34" s="30">
        <f>IF((AH29)&lt;=8,P1,P1+ROUND(INT(((AH29-8)*I1)),-1))</f>
        <v>1500</v>
      </c>
      <c r="AE34" s="24"/>
      <c r="AF34" s="17">
        <f>IF((AH31)&lt;=8,P1,P1+ROUND(INT(((AH31-8)*I1)),-1))</f>
        <v>1500</v>
      </c>
      <c r="AG34" s="13"/>
      <c r="AH34" s="406"/>
      <c r="AI34" s="407"/>
      <c r="AJ34" s="408"/>
      <c r="AK34" s="408"/>
      <c r="AL34" s="411"/>
      <c r="AM34" s="416"/>
      <c r="AN34" s="411"/>
      <c r="AO34" s="416"/>
      <c r="AP34" s="411"/>
      <c r="AQ34" s="412"/>
    </row>
    <row r="35" spans="1:43" s="12" customFormat="1" ht="27" hidden="1" customHeight="1" x14ac:dyDescent="0.3">
      <c r="A35" s="402">
        <f>AJ35</f>
        <v>0</v>
      </c>
      <c r="B35" s="104"/>
      <c r="C35" s="105">
        <f>MROUND(ROUNDDOWN(B36*0.8,-1),50)</f>
        <v>2650</v>
      </c>
      <c r="D35" s="46"/>
      <c r="E35" s="47">
        <f>C35-$S$1</f>
        <v>1450</v>
      </c>
      <c r="F35" s="25"/>
      <c r="G35" s="26">
        <f t="shared" ref="G35:Q37" si="34">ROUND(F36*0.8,-1)</f>
        <v>1700</v>
      </c>
      <c r="H35" s="108"/>
      <c r="I35" s="105">
        <f>MROUND(ROUNDDOWN(H36*0.8,-1),50)</f>
        <v>1500</v>
      </c>
      <c r="J35" s="108"/>
      <c r="K35" s="105">
        <f>MROUND(ROUNDDOWN(J36*0.8,-1),50)</f>
        <v>1450</v>
      </c>
      <c r="L35" s="108"/>
      <c r="M35" s="105">
        <f>MROUND(ROUNDDOWN(L36*0.8,-1),50)</f>
        <v>1300</v>
      </c>
      <c r="N35" s="25"/>
      <c r="O35" s="22">
        <f t="shared" si="34"/>
        <v>1200</v>
      </c>
      <c r="P35" s="25"/>
      <c r="Q35" s="22">
        <f t="shared" si="32"/>
        <v>1200</v>
      </c>
      <c r="R35" s="25"/>
      <c r="S35" s="22">
        <f t="shared" ref="S35:Y41" si="35">ROUND(R36*0.8,-1)</f>
        <v>1200</v>
      </c>
      <c r="T35" s="25"/>
      <c r="U35" s="22">
        <f t="shared" si="33"/>
        <v>1200</v>
      </c>
      <c r="V35" s="25"/>
      <c r="W35" s="22">
        <f t="shared" si="31"/>
        <v>1200</v>
      </c>
      <c r="X35" s="50"/>
      <c r="Y35" s="44">
        <f t="shared" si="29"/>
        <v>1200</v>
      </c>
      <c r="Z35" s="25"/>
      <c r="AA35" s="22">
        <f t="shared" si="23"/>
        <v>1200</v>
      </c>
      <c r="AB35" s="14"/>
      <c r="AC35" s="22">
        <f t="shared" si="24"/>
        <v>1200</v>
      </c>
      <c r="AD35" s="25"/>
      <c r="AE35" s="22">
        <f t="shared" si="25"/>
        <v>1200</v>
      </c>
      <c r="AF35" s="25"/>
      <c r="AG35" s="22">
        <f t="shared" si="26"/>
        <v>1200</v>
      </c>
      <c r="AH35" s="25"/>
      <c r="AI35" s="22">
        <f t="shared" ref="AI35:AO41" si="36">ROUND(AH36*0.8,-1)</f>
        <v>1200</v>
      </c>
      <c r="AJ35" s="425"/>
      <c r="AK35" s="426"/>
      <c r="AL35" s="408"/>
      <c r="AM35" s="408"/>
      <c r="AN35" s="417">
        <f>AL35+AN37</f>
        <v>0</v>
      </c>
      <c r="AO35" s="418"/>
      <c r="AP35" s="417">
        <f>AN35+AP39</f>
        <v>0</v>
      </c>
      <c r="AQ35" s="429"/>
    </row>
    <row r="36" spans="1:43" s="12" customFormat="1" ht="27" hidden="1" customHeight="1" x14ac:dyDescent="0.3">
      <c r="A36" s="403"/>
      <c r="B36" s="106">
        <f>$P$1+MROUND(ROUNDDOWN(AJ4*$I$1,-1),50)</f>
        <v>3300</v>
      </c>
      <c r="C36" s="107"/>
      <c r="D36" s="48">
        <f>B36-$P$1</f>
        <v>1800</v>
      </c>
      <c r="E36" s="49"/>
      <c r="F36" s="27">
        <f>IF((AJ5)&lt;=8,P1,P1+ROUND(INT(((AJ5-8)*I1)),-1))</f>
        <v>2120</v>
      </c>
      <c r="G36" s="28"/>
      <c r="H36" s="109">
        <f>IF((AJ7)&lt;=$X$1,$P$1,$P$1+MROUND(ROUNDDOWN((AJ7-$X$1)*$I$1,-1),50))</f>
        <v>1900</v>
      </c>
      <c r="I36" s="110"/>
      <c r="J36" s="109">
        <f>IF((AJ9)&lt;=$X$1,$P$1,$P$1+MROUND(ROUNDDOWN((AJ9-$X$1)*$I$1,-1),50))</f>
        <v>1800</v>
      </c>
      <c r="K36" s="110"/>
      <c r="L36" s="109">
        <f>IF((AJ11)&lt;=$X$1,$P$1,$P$1+MROUND(ROUNDDOWN((AJ11-$X$1)*$I$1,-1),50))</f>
        <v>1650</v>
      </c>
      <c r="M36" s="110"/>
      <c r="N36" s="30">
        <f>IF((AJ13)&lt;=8,P1,P1+ROUND(INT(((AJ13-8)*I1)),-1))</f>
        <v>1500</v>
      </c>
      <c r="O36" s="24"/>
      <c r="P36" s="30">
        <f>IF((AJ15)&lt;=8,P1,P1+ROUND(INT(((AJ15-8)*I1)),-1))</f>
        <v>1500</v>
      </c>
      <c r="Q36" s="24"/>
      <c r="R36" s="30">
        <f>IF((AJ17)&lt;=8,P1,P1+ROUND(INT(((AJ17-8)*I1)),-1))</f>
        <v>1500</v>
      </c>
      <c r="S36" s="24"/>
      <c r="T36" s="30">
        <f>IF((AJ19)&lt;=8,P1,P1+ROUND(INT(((AJ19-8)*I1)),-1))</f>
        <v>1500</v>
      </c>
      <c r="U36" s="24"/>
      <c r="V36" s="30">
        <f>IF((AJ21)&lt;=8,P1,P1+ROUND(INT(((AJ21-8)*I1)),-1))</f>
        <v>1500</v>
      </c>
      <c r="W36" s="24"/>
      <c r="X36" s="54">
        <f>IF((AJ23)&lt;=8,P1,P1+ROUND(INT(((AJ23-8)*I1)),-1))</f>
        <v>1500</v>
      </c>
      <c r="Y36" s="45"/>
      <c r="Z36" s="30">
        <f>IF((AJ25)&lt;=8,P1,P1+ROUND(INT(((AJ25-8)*I1)),-1))</f>
        <v>1500</v>
      </c>
      <c r="AA36" s="24"/>
      <c r="AB36" s="17">
        <f>IF((AJ27)&lt;=8,P1,P1+ROUND(INT(((AJ27-8)*I1)),-1))</f>
        <v>1500</v>
      </c>
      <c r="AC36" s="24"/>
      <c r="AD36" s="30">
        <f>IF((AJ29)&lt;=8,P1,P1+ROUND(INT(((AJ29-8)*I1)),-1))</f>
        <v>1500</v>
      </c>
      <c r="AE36" s="24"/>
      <c r="AF36" s="30">
        <f>IF((AJ31)&lt;=8,P1,P1+ROUND(INT(((AJ31-8)*I1)),-1))</f>
        <v>1500</v>
      </c>
      <c r="AG36" s="24"/>
      <c r="AH36" s="30">
        <f>IF((AJ33)&lt;=8,P1,P1+ROUND(INT(((AJ33-8)*I1)),-1))</f>
        <v>1500</v>
      </c>
      <c r="AI36" s="24"/>
      <c r="AJ36" s="427"/>
      <c r="AK36" s="428"/>
      <c r="AL36" s="408"/>
      <c r="AM36" s="408"/>
      <c r="AN36" s="419"/>
      <c r="AO36" s="420"/>
      <c r="AP36" s="419"/>
      <c r="AQ36" s="430"/>
    </row>
    <row r="37" spans="1:43" s="12" customFormat="1" ht="27" hidden="1" customHeight="1" x14ac:dyDescent="0.3">
      <c r="A37" s="402">
        <f>AL37</f>
        <v>0</v>
      </c>
      <c r="B37" s="104"/>
      <c r="C37" s="105">
        <f>MROUND(ROUNDDOWN(B38*0.8,-1),50)</f>
        <v>2650</v>
      </c>
      <c r="D37" s="46"/>
      <c r="E37" s="47">
        <f>C37-$S$1</f>
        <v>1450</v>
      </c>
      <c r="F37" s="25"/>
      <c r="G37" s="26">
        <f t="shared" ref="G37:Q39" si="37">ROUND(F38*0.8,-1)</f>
        <v>1700</v>
      </c>
      <c r="H37" s="25"/>
      <c r="I37" s="26">
        <f t="shared" si="37"/>
        <v>1540</v>
      </c>
      <c r="J37" s="108"/>
      <c r="K37" s="105">
        <f>MROUND(ROUNDDOWN(J38*0.8,-1),50)</f>
        <v>1450</v>
      </c>
      <c r="L37" s="108"/>
      <c r="M37" s="105">
        <f>MROUND(ROUNDDOWN(L38*0.8,-1),50)</f>
        <v>1300</v>
      </c>
      <c r="N37" s="25"/>
      <c r="O37" s="22">
        <f t="shared" si="37"/>
        <v>1200</v>
      </c>
      <c r="P37" s="25"/>
      <c r="Q37" s="22">
        <f t="shared" si="34"/>
        <v>1200</v>
      </c>
      <c r="R37" s="25"/>
      <c r="S37" s="22">
        <f t="shared" ref="S37:W41" si="38">ROUND(R38*0.8,-1)</f>
        <v>1200</v>
      </c>
      <c r="T37" s="25"/>
      <c r="U37" s="22">
        <f t="shared" si="35"/>
        <v>1200</v>
      </c>
      <c r="V37" s="25"/>
      <c r="W37" s="22">
        <f t="shared" si="33"/>
        <v>1200</v>
      </c>
      <c r="X37" s="50"/>
      <c r="Y37" s="44">
        <f t="shared" si="31"/>
        <v>1200</v>
      </c>
      <c r="Z37" s="25"/>
      <c r="AA37" s="22">
        <f t="shared" si="29"/>
        <v>1200</v>
      </c>
      <c r="AB37" s="14"/>
      <c r="AC37" s="22">
        <f t="shared" si="23"/>
        <v>1200</v>
      </c>
      <c r="AD37" s="25"/>
      <c r="AE37" s="22">
        <f t="shared" si="24"/>
        <v>1200</v>
      </c>
      <c r="AF37" s="25"/>
      <c r="AG37" s="22">
        <f t="shared" si="25"/>
        <v>1200</v>
      </c>
      <c r="AH37" s="25"/>
      <c r="AI37" s="22">
        <f t="shared" ref="AI37:AM41" si="39">ROUND(AH38*0.8,-1)</f>
        <v>1200</v>
      </c>
      <c r="AJ37" s="25"/>
      <c r="AK37" s="22">
        <f t="shared" si="36"/>
        <v>1200</v>
      </c>
      <c r="AL37" s="404"/>
      <c r="AM37" s="405"/>
      <c r="AN37" s="408"/>
      <c r="AO37" s="408"/>
      <c r="AP37" s="409">
        <f>AN37+AP39</f>
        <v>0</v>
      </c>
      <c r="AQ37" s="410"/>
    </row>
    <row r="38" spans="1:43" s="12" customFormat="1" ht="27" hidden="1" customHeight="1" x14ac:dyDescent="0.3">
      <c r="A38" s="403"/>
      <c r="B38" s="106">
        <f>$P$1+MROUND(ROUNDDOWN(AL4*$I$1,-1),50)</f>
        <v>3300</v>
      </c>
      <c r="C38" s="107"/>
      <c r="D38" s="48">
        <f>B38-$P$1</f>
        <v>1800</v>
      </c>
      <c r="E38" s="49"/>
      <c r="F38" s="27">
        <f>IF((AL5)&lt;=8,P1,P1+ROUND(INT(((AL5-8)*I1)),-1))</f>
        <v>2120</v>
      </c>
      <c r="G38" s="28"/>
      <c r="H38" s="27">
        <f>IF((AL7)&lt;=8,P1,P1+ROUND(INT(((AL7-8)*I1)),-1))</f>
        <v>1920</v>
      </c>
      <c r="I38" s="28"/>
      <c r="J38" s="109">
        <f>IF((AL9)&lt;=$X$1,$P$1,$P$1+MROUND(ROUNDDOWN((AL9-$X$1)*$I$1,-1),50))</f>
        <v>1800</v>
      </c>
      <c r="K38" s="110"/>
      <c r="L38" s="109">
        <f>IF((AL11)&lt;=$X$1,$P$1,$P$1+MROUND(ROUNDDOWN((AL11-$X$1)*$I$1,-1),50))</f>
        <v>1650</v>
      </c>
      <c r="M38" s="110"/>
      <c r="N38" s="30">
        <f>IF((AL13)&lt;=8,P1,P1+ROUND(INT(((AL13-8)*I1)),-1))</f>
        <v>1500</v>
      </c>
      <c r="O38" s="24"/>
      <c r="P38" s="30">
        <f>IF((AL15)&lt;=8,P1,P1+ROUND(INT(((AL15-8)*I1)),-1))</f>
        <v>1500</v>
      </c>
      <c r="Q38" s="24"/>
      <c r="R38" s="30">
        <f>IF((AL17)&lt;=8,P1,P1+ROUND(INT(((AL17-8)*I1)),-1))</f>
        <v>1500</v>
      </c>
      <c r="S38" s="24"/>
      <c r="T38" s="30">
        <f>IF((AL19)&lt;=8,P1,P1+ROUND(INT(((AL19-8)*I1)),-1))</f>
        <v>1500</v>
      </c>
      <c r="U38" s="24"/>
      <c r="V38" s="30">
        <f>IF((AL21)&lt;=8,P1,P1+ROUND(INT(((AL21-8)*I1)),-1))</f>
        <v>1500</v>
      </c>
      <c r="W38" s="24"/>
      <c r="X38" s="54">
        <f>IF((AL23)&lt;=8,P1,P1+ROUND(INT(((AL23-8)*I1)),-1))</f>
        <v>1500</v>
      </c>
      <c r="Y38" s="45"/>
      <c r="Z38" s="30">
        <f>IF((AL25)&lt;=8,P1,P1+ROUND(INT(((AL25-8)*I1)),-1))</f>
        <v>1500</v>
      </c>
      <c r="AA38" s="24"/>
      <c r="AB38" s="17">
        <f>IF((AL27)&lt;=8,P1,P1+ROUND(INT(((AL27-8)*I1)),-1))</f>
        <v>1500</v>
      </c>
      <c r="AC38" s="24"/>
      <c r="AD38" s="30">
        <f>IF((AL29)&lt;=8,P1,P1+ROUND(INT(((AL29-8)*I1)),-1))</f>
        <v>1500</v>
      </c>
      <c r="AE38" s="24"/>
      <c r="AF38" s="30">
        <f>IF((AL31)&lt;=8,P1,P1+ROUND(INT(((AL31-8)*I1)),-1))</f>
        <v>1500</v>
      </c>
      <c r="AG38" s="24"/>
      <c r="AH38" s="30">
        <f>IF((AL33)&lt;=8,P1,P1+ROUND(INT(((AL33-8)*I1)),-1))</f>
        <v>1500</v>
      </c>
      <c r="AI38" s="24"/>
      <c r="AJ38" s="30">
        <f>IF((AL35)&lt;=8,P1,P1+ROUND(INT(((AL35-8)*I1)),-1))</f>
        <v>1500</v>
      </c>
      <c r="AK38" s="24"/>
      <c r="AL38" s="406"/>
      <c r="AM38" s="407"/>
      <c r="AN38" s="408"/>
      <c r="AO38" s="408"/>
      <c r="AP38" s="411"/>
      <c r="AQ38" s="412"/>
    </row>
    <row r="39" spans="1:43" s="12" customFormat="1" ht="27" hidden="1" customHeight="1" x14ac:dyDescent="0.3">
      <c r="A39" s="402">
        <f>AN39</f>
        <v>0</v>
      </c>
      <c r="B39" s="104"/>
      <c r="C39" s="105">
        <f>MROUND(ROUNDDOWN(B40*0.8,-1),50)</f>
        <v>2650</v>
      </c>
      <c r="D39" s="46"/>
      <c r="E39" s="47">
        <f>C39-$S$1</f>
        <v>1450</v>
      </c>
      <c r="F39" s="25"/>
      <c r="G39" s="26">
        <f t="shared" ref="G39:Q41" si="40">ROUND(F40*0.8,-1)</f>
        <v>1700</v>
      </c>
      <c r="H39" s="25"/>
      <c r="I39" s="26">
        <f t="shared" si="40"/>
        <v>1540</v>
      </c>
      <c r="J39" s="25"/>
      <c r="K39" s="22">
        <f t="shared" si="40"/>
        <v>1430</v>
      </c>
      <c r="L39" s="108"/>
      <c r="M39" s="105">
        <f>MROUND(ROUNDDOWN(L40*0.8,-1),50)</f>
        <v>1300</v>
      </c>
      <c r="N39" s="25"/>
      <c r="O39" s="22">
        <f t="shared" si="40"/>
        <v>1200</v>
      </c>
      <c r="P39" s="25"/>
      <c r="Q39" s="22">
        <f t="shared" si="37"/>
        <v>1200</v>
      </c>
      <c r="R39" s="25"/>
      <c r="S39" s="22">
        <f t="shared" ref="S39:U41" si="41">ROUND(R40*0.8,-1)</f>
        <v>1200</v>
      </c>
      <c r="T39" s="25"/>
      <c r="U39" s="22">
        <f t="shared" si="38"/>
        <v>1200</v>
      </c>
      <c r="V39" s="25"/>
      <c r="W39" s="22">
        <f t="shared" si="35"/>
        <v>1200</v>
      </c>
      <c r="X39" s="50"/>
      <c r="Y39" s="44">
        <f t="shared" si="33"/>
        <v>1200</v>
      </c>
      <c r="Z39" s="25"/>
      <c r="AA39" s="22">
        <f t="shared" si="31"/>
        <v>1200</v>
      </c>
      <c r="AB39" s="14"/>
      <c r="AC39" s="22">
        <f t="shared" si="29"/>
        <v>1200</v>
      </c>
      <c r="AD39" s="25"/>
      <c r="AE39" s="22">
        <f t="shared" si="23"/>
        <v>1200</v>
      </c>
      <c r="AF39" s="25"/>
      <c r="AG39" s="22">
        <f t="shared" si="24"/>
        <v>1200</v>
      </c>
      <c r="AH39" s="25"/>
      <c r="AI39" s="22">
        <f t="shared" ref="AI39:AK41" si="42">ROUND(AH40*0.8,-1)</f>
        <v>1200</v>
      </c>
      <c r="AJ39" s="25"/>
      <c r="AK39" s="22">
        <f t="shared" si="39"/>
        <v>1200</v>
      </c>
      <c r="AL39" s="14"/>
      <c r="AM39" s="11">
        <f t="shared" si="36"/>
        <v>1200</v>
      </c>
      <c r="AN39" s="404"/>
      <c r="AO39" s="405"/>
      <c r="AP39" s="408"/>
      <c r="AQ39" s="413"/>
    </row>
    <row r="40" spans="1:43" s="12" customFormat="1" ht="27" hidden="1" customHeight="1" x14ac:dyDescent="0.3">
      <c r="A40" s="403"/>
      <c r="B40" s="106">
        <f>$P$1+MROUND(ROUNDDOWN(AN4*$I$1,-1),50)</f>
        <v>3300</v>
      </c>
      <c r="C40" s="107"/>
      <c r="D40" s="48">
        <f>B40-$P$1</f>
        <v>1800</v>
      </c>
      <c r="E40" s="49"/>
      <c r="F40" s="27">
        <f>IF((AN5)&lt;=8,P1,P1+ROUND(INT(((AN5-8)*I1)),-1))</f>
        <v>2120</v>
      </c>
      <c r="G40" s="28"/>
      <c r="H40" s="27">
        <f>IF((AN7)&lt;=8,P1,P1+ROUND(INT(((AN7-8)*I1)),-1))</f>
        <v>1920</v>
      </c>
      <c r="I40" s="28"/>
      <c r="J40" s="30">
        <f>IF((AN9)&lt;=8,P1,P1+ROUND(INT(((AN9-8)*I1)),-1))</f>
        <v>1790</v>
      </c>
      <c r="K40" s="24"/>
      <c r="L40" s="109">
        <f>IF((AN11)&lt;=$X$1,$P$1,$P$1+MROUND(ROUNDDOWN((AN11-$X$1)*$I$1,-1),50))</f>
        <v>1650</v>
      </c>
      <c r="M40" s="110"/>
      <c r="N40" s="30">
        <f>IF((AN13)&lt;=8,P1,P1+ROUND(INT(((AN13-8)*I1)),-1))</f>
        <v>1500</v>
      </c>
      <c r="O40" s="24"/>
      <c r="P40" s="30">
        <f>IF((AN15)&lt;=8,P1,P1+ROUND(INT(((AN15-8)*I1)),-1))</f>
        <v>1500</v>
      </c>
      <c r="Q40" s="24"/>
      <c r="R40" s="30">
        <f>IF((AN17)&lt;=8,P1,P1+ROUND(INT(((AN17-8)*I1)),-1))</f>
        <v>1500</v>
      </c>
      <c r="S40" s="24"/>
      <c r="T40" s="30">
        <f>IF((AN19)&lt;=8,P1,P1+ROUND(INT(((AN19-8)*I1)),-1))</f>
        <v>1500</v>
      </c>
      <c r="U40" s="24"/>
      <c r="V40" s="30">
        <f>IF((AN21)&lt;=8,P1,P1+ROUND(INT(((AN21-8)*I1)),-1))</f>
        <v>1500</v>
      </c>
      <c r="W40" s="24"/>
      <c r="X40" s="54">
        <f>IF((AN23)&lt;=8,P1,P1+ROUND(INT(((AN23-8)*I1)),-1))</f>
        <v>1500</v>
      </c>
      <c r="Y40" s="45"/>
      <c r="Z40" s="30">
        <f>IF((AN25)&lt;=8,P1,P1+ROUND(INT(((AN25-8)*I1)),-1))</f>
        <v>1500</v>
      </c>
      <c r="AA40" s="24"/>
      <c r="AB40" s="17">
        <f>IF((AN27)&lt;=8,P1,P1+ROUND(INT(((AN27-8)*I1)),-1))</f>
        <v>1500</v>
      </c>
      <c r="AC40" s="24"/>
      <c r="AD40" s="30">
        <f>IF((AN29)&lt;=8,P1,P1+ROUND(INT(((AN29-8)*I1)),-1))</f>
        <v>1500</v>
      </c>
      <c r="AE40" s="24"/>
      <c r="AF40" s="30">
        <f>IF((AN31)&lt;=8,P1,P1+ROUND(INT(((AN31-8)*I1)),-1))</f>
        <v>1500</v>
      </c>
      <c r="AG40" s="24"/>
      <c r="AH40" s="30">
        <f>IF((AN33)&lt;=8,P1,P1+ROUND(INT(((AN33-8)*I1)),-1))</f>
        <v>1500</v>
      </c>
      <c r="AI40" s="24"/>
      <c r="AJ40" s="30">
        <f>IF((AN35)&lt;=8,P1,P1+ROUND(INT(((AN35-8)*I1)),-1))</f>
        <v>1500</v>
      </c>
      <c r="AK40" s="24"/>
      <c r="AL40" s="17">
        <f>IF((AN37)&lt;=8,P1,P1+ROUND(INT(((AN37-8)*I1)),-1))</f>
        <v>1500</v>
      </c>
      <c r="AM40" s="13"/>
      <c r="AN40" s="406"/>
      <c r="AO40" s="407"/>
      <c r="AP40" s="408"/>
      <c r="AQ40" s="413"/>
    </row>
    <row r="41" spans="1:43" s="12" customFormat="1" ht="27" hidden="1" customHeight="1" x14ac:dyDescent="0.3">
      <c r="A41" s="402">
        <f>AP41</f>
        <v>0</v>
      </c>
      <c r="B41" s="104"/>
      <c r="C41" s="105">
        <f>MROUND(ROUNDDOWN(B42*0.8,-1),50)</f>
        <v>2650</v>
      </c>
      <c r="D41" s="46"/>
      <c r="E41" s="47">
        <f>C41-$S$1</f>
        <v>1450</v>
      </c>
      <c r="F41" s="25"/>
      <c r="G41" s="26">
        <f t="shared" ref="G41:O41" si="43">ROUND(F42*0.8,-1)</f>
        <v>1700</v>
      </c>
      <c r="H41" s="25"/>
      <c r="I41" s="26">
        <f t="shared" si="43"/>
        <v>1540</v>
      </c>
      <c r="J41" s="25"/>
      <c r="K41" s="22">
        <f t="shared" si="43"/>
        <v>1430</v>
      </c>
      <c r="L41" s="25"/>
      <c r="M41" s="26">
        <f t="shared" si="43"/>
        <v>1320</v>
      </c>
      <c r="N41" s="25"/>
      <c r="O41" s="22">
        <f t="shared" si="43"/>
        <v>1200</v>
      </c>
      <c r="P41" s="25"/>
      <c r="Q41" s="22">
        <f t="shared" si="40"/>
        <v>1200</v>
      </c>
      <c r="R41" s="25"/>
      <c r="S41" s="22">
        <f t="shared" ref="S41" si="44">ROUND(R42*0.8,-1)</f>
        <v>1200</v>
      </c>
      <c r="T41" s="25"/>
      <c r="U41" s="22">
        <f t="shared" si="41"/>
        <v>1200</v>
      </c>
      <c r="V41" s="25"/>
      <c r="W41" s="22">
        <f t="shared" si="38"/>
        <v>1200</v>
      </c>
      <c r="X41" s="50"/>
      <c r="Y41" s="44">
        <f t="shared" si="35"/>
        <v>1200</v>
      </c>
      <c r="Z41" s="25"/>
      <c r="AA41" s="22">
        <f t="shared" si="33"/>
        <v>1200</v>
      </c>
      <c r="AB41" s="14"/>
      <c r="AC41" s="22">
        <f t="shared" si="31"/>
        <v>1200</v>
      </c>
      <c r="AD41" s="25"/>
      <c r="AE41" s="22">
        <f t="shared" si="29"/>
        <v>1200</v>
      </c>
      <c r="AF41" s="25"/>
      <c r="AG41" s="22">
        <f t="shared" si="23"/>
        <v>1200</v>
      </c>
      <c r="AH41" s="25"/>
      <c r="AI41" s="22">
        <f t="shared" ref="AI41" si="45">ROUND(AH42*0.8,-1)</f>
        <v>1200</v>
      </c>
      <c r="AJ41" s="25"/>
      <c r="AK41" s="22">
        <f t="shared" si="42"/>
        <v>1200</v>
      </c>
      <c r="AL41" s="14"/>
      <c r="AM41" s="11">
        <f t="shared" si="39"/>
        <v>1200</v>
      </c>
      <c r="AN41" s="14"/>
      <c r="AO41" s="11">
        <f t="shared" si="36"/>
        <v>1200</v>
      </c>
      <c r="AP41" s="404"/>
      <c r="AQ41" s="422"/>
    </row>
    <row r="42" spans="1:43" s="12" customFormat="1" ht="27" hidden="1" customHeight="1" thickBot="1" x14ac:dyDescent="0.35">
      <c r="A42" s="421"/>
      <c r="B42" s="106">
        <f>$P$1+MROUND(ROUNDDOWN(AP4*$I$1,-1),50)</f>
        <v>3300</v>
      </c>
      <c r="C42" s="107"/>
      <c r="D42" s="64">
        <f>B42-$P$1</f>
        <v>1800</v>
      </c>
      <c r="E42" s="65"/>
      <c r="F42" s="37">
        <f>IF((AP5)&lt;=8,P1,P1+ROUND(INT(((AP5-8)*I1)),-1))</f>
        <v>2120</v>
      </c>
      <c r="G42" s="38"/>
      <c r="H42" s="37">
        <f>IF((AP7)&lt;=8,P1,P1+ROUND(INT(((AP7-8)*I1)),-1))</f>
        <v>1920</v>
      </c>
      <c r="I42" s="38"/>
      <c r="J42" s="39">
        <f>IF((AP9)&lt;=8,P1,P1+ROUND(INT(((AP9-8)*I1)),-1))</f>
        <v>1790</v>
      </c>
      <c r="K42" s="36"/>
      <c r="L42" s="37">
        <f>IF((AP11)&lt;=8,P1,P1+ROUND(INT(((AP11-8)*I1)),-1))</f>
        <v>1650</v>
      </c>
      <c r="M42" s="38"/>
      <c r="N42" s="39">
        <f>IF((AP13)&lt;=8,P1,P1+ROUND(INT(((AP13-8)*I1)),-1))</f>
        <v>1500</v>
      </c>
      <c r="O42" s="36"/>
      <c r="P42" s="39">
        <f>IF((AP15)&lt;=8,P1,P1+ROUND(INT(((AP15-8)*I1)),-1))</f>
        <v>1500</v>
      </c>
      <c r="Q42" s="36"/>
      <c r="R42" s="39">
        <f>IF((AP17)&lt;=8,P1,P1+ROUND(INT(((AP17-8)*I1)),-1))</f>
        <v>1500</v>
      </c>
      <c r="S42" s="36"/>
      <c r="T42" s="39">
        <f>IF((AP19)&lt;=8,P1,P1+ROUND(INT(((AP19-8)*I1)),-1))</f>
        <v>1500</v>
      </c>
      <c r="U42" s="36"/>
      <c r="V42" s="39">
        <f>IF((AP21)&lt;=8,P1,P1+ROUND(INT(((AP21-8)*I1)),-1))</f>
        <v>1500</v>
      </c>
      <c r="W42" s="36"/>
      <c r="X42" s="67">
        <f>IF((AP23)&lt;=8,P1,P1+ROUND(INT(((AP23-8)*I1)),-1))</f>
        <v>1500</v>
      </c>
      <c r="Y42" s="68"/>
      <c r="Z42" s="39">
        <f>IF((AP25)&lt;=8,P1,P1+ROUND(INT(((AP25-8)*I1)),-1))</f>
        <v>1500</v>
      </c>
      <c r="AA42" s="36"/>
      <c r="AB42" s="66">
        <f>IF((AP27)&lt;=8,P1,P1+ROUND(INT(((AP27-8)*I1)),-1))</f>
        <v>1500</v>
      </c>
      <c r="AC42" s="36"/>
      <c r="AD42" s="39">
        <f>IF((AP29)&lt;=8,P1,P1+ROUND(INT(((AP29-8)*I1)),-1))</f>
        <v>1500</v>
      </c>
      <c r="AE42" s="36"/>
      <c r="AF42" s="39">
        <f>IF((AP31)&lt;=8,P1,P1+ROUND(INT(((AP31-8)*I1)),-1))</f>
        <v>1500</v>
      </c>
      <c r="AG42" s="36"/>
      <c r="AH42" s="39">
        <f>IF((AP33)&lt;=8,P1,P1+ROUND(INT(((AP33-8)*I1)),-1))</f>
        <v>1500</v>
      </c>
      <c r="AI42" s="36"/>
      <c r="AJ42" s="39">
        <f>IF((AP35)&lt;=8,P1,P1+ROUND(INT(((AP35-8)*I1)),-1))</f>
        <v>1500</v>
      </c>
      <c r="AK42" s="36"/>
      <c r="AL42" s="39">
        <f>IF((AP37)&lt;=8,P1,P1+ROUND(INT(((AP37-8)*I1)),-1))</f>
        <v>1500</v>
      </c>
      <c r="AM42" s="36"/>
      <c r="AN42" s="39">
        <f>IF((AP39)&lt;=8,P1,P1+ROUND(INT(((AP39-8)*I1)),-1))</f>
        <v>1500</v>
      </c>
      <c r="AO42" s="36"/>
      <c r="AP42" s="423"/>
      <c r="AQ42" s="424"/>
    </row>
    <row r="43" spans="1:43" s="18" customFormat="1" ht="18" hidden="1" x14ac:dyDescent="0.3">
      <c r="B43" s="104"/>
      <c r="C43" s="105">
        <f>MROUND(ROUNDDOWN(B44*0.8,-1),50)</f>
        <v>1200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59"/>
      <c r="Y43" s="59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idden="1" x14ac:dyDescent="0.3">
      <c r="B44" s="106">
        <f>$P$1+MROUND(ROUNDDOWN(AR4*$I$1,-1),50)</f>
        <v>1500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60"/>
      <c r="Y44" s="60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idden="1" x14ac:dyDescent="0.3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60"/>
      <c r="Y45" s="60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idden="1" x14ac:dyDescent="0.3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60"/>
      <c r="Y46" s="60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idden="1" x14ac:dyDescent="0.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60"/>
      <c r="Y47" s="60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idden="1" x14ac:dyDescent="0.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60"/>
      <c r="Y48" s="60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idden="1" x14ac:dyDescent="0.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60"/>
      <c r="Y49" s="60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hidden="1" x14ac:dyDescent="0.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60"/>
      <c r="Y50" s="60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hidden="1" x14ac:dyDescent="0.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60"/>
      <c r="Y51" s="60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hidden="1" x14ac:dyDescent="0.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60"/>
      <c r="Y52" s="60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hidden="1" x14ac:dyDescent="0.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60"/>
      <c r="Y53" s="60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x14ac:dyDescent="0.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60"/>
      <c r="Y54" s="60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x14ac:dyDescent="0.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x14ac:dyDescent="0.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x14ac:dyDescent="0.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x14ac:dyDescent="0.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x14ac:dyDescent="0.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x14ac:dyDescent="0.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 x14ac:dyDescent="0.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 x14ac:dyDescent="0.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 x14ac:dyDescent="0.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 x14ac:dyDescent="0.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 x14ac:dyDescent="0.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 x14ac:dyDescent="0.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 x14ac:dyDescent="0.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 x14ac:dyDescent="0.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 x14ac:dyDescent="0.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 x14ac:dyDescent="0.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 x14ac:dyDescent="0.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 x14ac:dyDescent="0.3">
      <c r="L72" s="8"/>
      <c r="M72" s="8"/>
    </row>
    <row r="73" spans="12:43" ht="16.5" customHeight="1" x14ac:dyDescent="0.3"/>
    <row r="74" spans="12:43" ht="16.5" customHeight="1" x14ac:dyDescent="0.3"/>
    <row r="75" spans="12:43" ht="16.5" customHeight="1" x14ac:dyDescent="0.3"/>
    <row r="76" spans="12:43" ht="16.5" customHeight="1" x14ac:dyDescent="0.3"/>
    <row r="77" spans="12:43" ht="16.5" customHeight="1" x14ac:dyDescent="0.3"/>
    <row r="78" spans="12:43" ht="16.5" customHeight="1" x14ac:dyDescent="0.3"/>
  </sheetData>
  <mergeCells count="246"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L9:AM10"/>
    <mergeCell ref="AD3:AE3"/>
    <mergeCell ref="AF3:AG3"/>
    <mergeCell ref="AH3:AI3"/>
    <mergeCell ref="AJ3:AK3"/>
    <mergeCell ref="AL3:AM3"/>
    <mergeCell ref="AN3:AO3"/>
    <mergeCell ref="AP3:AQ3"/>
    <mergeCell ref="B2:AQ2"/>
    <mergeCell ref="B3:E3"/>
    <mergeCell ref="AB3:AC3"/>
    <mergeCell ref="F3:O3"/>
    <mergeCell ref="P3:AA3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T4:U4"/>
    <mergeCell ref="V4:W4"/>
    <mergeCell ref="X4:Y4"/>
    <mergeCell ref="Z4:AA4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Z9:AA10"/>
    <mergeCell ref="V5:W6"/>
    <mergeCell ref="X5:Y6"/>
    <mergeCell ref="Z5:AA6"/>
    <mergeCell ref="AB5:AC6"/>
    <mergeCell ref="AD5:AE6"/>
    <mergeCell ref="AF5:AG6"/>
    <mergeCell ref="AH5:AI6"/>
    <mergeCell ref="AJ5:AK6"/>
    <mergeCell ref="AJ9:AK10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X1:Y1"/>
    <mergeCell ref="S1:T1"/>
    <mergeCell ref="P1:Q1"/>
    <mergeCell ref="I1:K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X78"/>
  <sheetViews>
    <sheetView topLeftCell="A2" workbookViewId="0">
      <selection activeCell="I59" sqref="I59"/>
    </sheetView>
  </sheetViews>
  <sheetFormatPr defaultColWidth="3" defaultRowHeight="16.5" x14ac:dyDescent="0.3"/>
  <cols>
    <col min="1" max="1" width="17.25" style="2" customWidth="1"/>
    <col min="2" max="5" width="9.625" style="2" customWidth="1"/>
    <col min="6" max="13" width="9.625" style="1" customWidth="1"/>
    <col min="14" max="43" width="8.125" style="1" hidden="1" customWidth="1"/>
    <col min="44" max="49" width="3.5" style="2" hidden="1" customWidth="1"/>
    <col min="50" max="50" width="1" style="2" hidden="1" customWidth="1"/>
    <col min="51" max="59" width="3.5" style="2" customWidth="1"/>
    <col min="60" max="78" width="3" style="2" customWidth="1"/>
    <col min="79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 hidden="1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6.5" customHeight="1" thickBot="1" x14ac:dyDescent="0.35">
      <c r="A2" s="642" t="s">
        <v>63</v>
      </c>
      <c r="B2" s="642"/>
      <c r="C2" s="642"/>
      <c r="D2" s="642"/>
      <c r="E2" s="642"/>
      <c r="F2" s="642"/>
      <c r="G2" s="642"/>
      <c r="H2" s="642"/>
      <c r="I2" s="642"/>
      <c r="J2" s="642"/>
      <c r="K2" s="642"/>
      <c r="L2" s="642"/>
      <c r="M2" s="642"/>
      <c r="N2" s="642"/>
      <c r="O2" s="642"/>
      <c r="P2" s="642"/>
      <c r="Q2" s="642"/>
      <c r="R2" s="642"/>
      <c r="S2" s="642"/>
      <c r="T2" s="642"/>
      <c r="U2" s="642"/>
      <c r="V2" s="642"/>
      <c r="W2" s="642"/>
      <c r="X2" s="642"/>
      <c r="Y2" s="642"/>
      <c r="Z2" s="642"/>
      <c r="AA2" s="642"/>
      <c r="AB2" s="642"/>
      <c r="AC2" s="642"/>
      <c r="AD2" s="642"/>
      <c r="AE2" s="642"/>
      <c r="AF2" s="642"/>
      <c r="AG2" s="642"/>
      <c r="AH2" s="642"/>
      <c r="AI2" s="642"/>
      <c r="AJ2" s="642"/>
      <c r="AK2" s="642"/>
      <c r="AL2" s="642"/>
      <c r="AM2" s="642"/>
      <c r="AN2" s="642"/>
      <c r="AO2" s="642"/>
      <c r="AP2" s="642"/>
      <c r="AQ2" s="642"/>
    </row>
    <row r="3" spans="1:46" s="170" customFormat="1" ht="51.75" customHeight="1" x14ac:dyDescent="0.3">
      <c r="A3" s="165" t="s">
        <v>48</v>
      </c>
      <c r="B3" s="514" t="s">
        <v>248</v>
      </c>
      <c r="C3" s="515"/>
      <c r="D3" s="515"/>
      <c r="E3" s="516"/>
      <c r="F3" s="517" t="s">
        <v>241</v>
      </c>
      <c r="G3" s="515"/>
      <c r="H3" s="515"/>
      <c r="I3" s="515"/>
      <c r="J3" s="515"/>
      <c r="K3" s="515"/>
      <c r="L3" s="515"/>
      <c r="M3" s="519"/>
      <c r="N3" s="516" t="e">
        <f t="shared" ref="N3" si="0">$B$3+N4</f>
        <v>#VALUE!</v>
      </c>
      <c r="O3" s="511"/>
      <c r="P3" s="511" t="e">
        <f t="shared" ref="P3" si="1">$B$3+P4</f>
        <v>#VALUE!</v>
      </c>
      <c r="Q3" s="512"/>
      <c r="R3" s="516" t="e">
        <f t="shared" ref="R3" si="2">$B$3+R4</f>
        <v>#VALUE!</v>
      </c>
      <c r="S3" s="511"/>
      <c r="T3" s="511" t="e">
        <f t="shared" ref="T3" si="3">$B$3+T4</f>
        <v>#VALUE!</v>
      </c>
      <c r="U3" s="511"/>
      <c r="V3" s="511" t="e">
        <f t="shared" ref="V3" si="4">$B$3+V4</f>
        <v>#VALUE!</v>
      </c>
      <c r="W3" s="511"/>
      <c r="X3" s="511" t="e">
        <f t="shared" ref="X3" si="5">$B$3+X4</f>
        <v>#VALUE!</v>
      </c>
      <c r="Y3" s="511"/>
      <c r="Z3" s="511" t="e">
        <f t="shared" ref="Z3" si="6">$B$3+Z4</f>
        <v>#VALUE!</v>
      </c>
      <c r="AA3" s="511"/>
      <c r="AB3" s="511" t="e">
        <f t="shared" ref="AB3" si="7">$B$3+AB4</f>
        <v>#VALUE!</v>
      </c>
      <c r="AC3" s="511"/>
      <c r="AD3" s="511" t="e">
        <f t="shared" ref="AD3" si="8">$B$3+AD4</f>
        <v>#VALUE!</v>
      </c>
      <c r="AE3" s="511"/>
      <c r="AF3" s="511" t="e">
        <f t="shared" ref="AF3" si="9">$B$3+AF4</f>
        <v>#VALUE!</v>
      </c>
      <c r="AG3" s="511"/>
      <c r="AH3" s="511" t="e">
        <f t="shared" ref="AH3" si="10">$B$3+AH4</f>
        <v>#VALUE!</v>
      </c>
      <c r="AI3" s="511"/>
      <c r="AJ3" s="511" t="e">
        <f t="shared" ref="AJ3" si="11">$B$3+AJ4</f>
        <v>#VALUE!</v>
      </c>
      <c r="AK3" s="511"/>
      <c r="AL3" s="511" t="e">
        <f t="shared" ref="AL3" si="12">$B$3+AL4</f>
        <v>#VALUE!</v>
      </c>
      <c r="AM3" s="511"/>
      <c r="AN3" s="511" t="e">
        <f t="shared" ref="AN3" si="13">$B$3+AN4</f>
        <v>#VALUE!</v>
      </c>
      <c r="AO3" s="511"/>
      <c r="AP3" s="511" t="e">
        <f t="shared" ref="AP3" si="14">$B$3+AP4</f>
        <v>#VALUE!</v>
      </c>
      <c r="AQ3" s="512"/>
    </row>
    <row r="4" spans="1:46" s="139" customFormat="1" ht="51.75" customHeight="1" x14ac:dyDescent="0.3">
      <c r="A4" s="507" t="s">
        <v>61</v>
      </c>
      <c r="B4" s="508"/>
      <c r="C4" s="508"/>
      <c r="D4" s="509" t="s">
        <v>49</v>
      </c>
      <c r="E4" s="510"/>
      <c r="F4" s="468">
        <v>2.4</v>
      </c>
      <c r="G4" s="468"/>
      <c r="H4" s="503">
        <f>+F4+H5</f>
        <v>3.2</v>
      </c>
      <c r="I4" s="503"/>
      <c r="J4" s="503">
        <f>+H4+J7</f>
        <v>5.2</v>
      </c>
      <c r="K4" s="503"/>
      <c r="L4" s="503">
        <f>J4+L9</f>
        <v>6.3000000000000007</v>
      </c>
      <c r="M4" s="506"/>
      <c r="N4" s="502">
        <f>L4+N11</f>
        <v>6.3000000000000007</v>
      </c>
      <c r="O4" s="503"/>
      <c r="P4" s="503">
        <f>+N4+P13</f>
        <v>6.3000000000000007</v>
      </c>
      <c r="Q4" s="506"/>
      <c r="R4" s="502">
        <f>+P4+R15</f>
        <v>6.3000000000000007</v>
      </c>
      <c r="S4" s="503"/>
      <c r="T4" s="503">
        <f>+R4+T17</f>
        <v>6.3000000000000007</v>
      </c>
      <c r="U4" s="503"/>
      <c r="V4" s="503">
        <f>+T4+V19</f>
        <v>6.3000000000000007</v>
      </c>
      <c r="W4" s="503"/>
      <c r="X4" s="503">
        <f>+V4+X21</f>
        <v>6.3000000000000007</v>
      </c>
      <c r="Y4" s="503"/>
      <c r="Z4" s="503">
        <f>+X4+Z23</f>
        <v>6.3000000000000007</v>
      </c>
      <c r="AA4" s="503"/>
      <c r="AB4" s="503">
        <f>+Z4+AB25</f>
        <v>6.3000000000000007</v>
      </c>
      <c r="AC4" s="503"/>
      <c r="AD4" s="503">
        <f>+AB4+AD27</f>
        <v>6.3000000000000007</v>
      </c>
      <c r="AE4" s="503"/>
      <c r="AF4" s="503">
        <f>+AD4+AF29</f>
        <v>6.3000000000000007</v>
      </c>
      <c r="AG4" s="503"/>
      <c r="AH4" s="503">
        <f>+AF4+AH31</f>
        <v>6.3000000000000007</v>
      </c>
      <c r="AI4" s="503"/>
      <c r="AJ4" s="503">
        <f>+AH4+AJ33</f>
        <v>6.3000000000000007</v>
      </c>
      <c r="AK4" s="503"/>
      <c r="AL4" s="503">
        <f>+AJ4+AL35</f>
        <v>6.3000000000000007</v>
      </c>
      <c r="AM4" s="503"/>
      <c r="AN4" s="503">
        <f>+AL4+AN37</f>
        <v>6.3000000000000007</v>
      </c>
      <c r="AO4" s="503"/>
      <c r="AP4" s="503">
        <f>+AN4+AP39</f>
        <v>6.3000000000000007</v>
      </c>
      <c r="AQ4" s="506"/>
    </row>
    <row r="5" spans="1:46" s="139" customFormat="1" ht="23.25" customHeight="1" x14ac:dyDescent="0.3">
      <c r="A5" s="477" t="str">
        <f>F5</f>
        <v>유각</v>
      </c>
      <c r="B5" s="140"/>
      <c r="C5" s="141">
        <f>MROUND(ROUNDDOWN(B6*0.8,-1),50)</f>
        <v>1450</v>
      </c>
      <c r="D5" s="142"/>
      <c r="E5" s="143">
        <f>C5-$S$1</f>
        <v>250</v>
      </c>
      <c r="F5" s="479" t="s">
        <v>37</v>
      </c>
      <c r="G5" s="466"/>
      <c r="H5" s="468">
        <v>0.8</v>
      </c>
      <c r="I5" s="468"/>
      <c r="J5" s="492">
        <f>H5+J7</f>
        <v>2.8</v>
      </c>
      <c r="K5" s="470"/>
      <c r="L5" s="492">
        <f>J5+L9</f>
        <v>3.9</v>
      </c>
      <c r="M5" s="474"/>
      <c r="N5" s="461">
        <f>L5+N11</f>
        <v>3.9</v>
      </c>
      <c r="O5" s="462"/>
      <c r="P5" s="434">
        <f>N5+P13</f>
        <v>3.9</v>
      </c>
      <c r="Q5" s="435"/>
      <c r="R5" s="461">
        <f>P5+R15</f>
        <v>3.9</v>
      </c>
      <c r="S5" s="462"/>
      <c r="T5" s="434">
        <f>R5+T17</f>
        <v>3.9</v>
      </c>
      <c r="U5" s="462"/>
      <c r="V5" s="434">
        <f>T5+V19</f>
        <v>3.9</v>
      </c>
      <c r="W5" s="462"/>
      <c r="X5" s="434">
        <f>V5+X21</f>
        <v>3.9</v>
      </c>
      <c r="Y5" s="462"/>
      <c r="Z5" s="434">
        <f>X5+Z23</f>
        <v>3.9</v>
      </c>
      <c r="AA5" s="462"/>
      <c r="AB5" s="434">
        <f>Z5+AB25</f>
        <v>3.9</v>
      </c>
      <c r="AC5" s="462"/>
      <c r="AD5" s="434">
        <f>AB5+AD27</f>
        <v>3.9</v>
      </c>
      <c r="AE5" s="462"/>
      <c r="AF5" s="434">
        <f>AD5+AF29</f>
        <v>3.9</v>
      </c>
      <c r="AG5" s="462"/>
      <c r="AH5" s="434">
        <f>AF5+AH31</f>
        <v>3.9</v>
      </c>
      <c r="AI5" s="462"/>
      <c r="AJ5" s="434">
        <f>AH5+AJ33</f>
        <v>3.9</v>
      </c>
      <c r="AK5" s="462"/>
      <c r="AL5" s="434">
        <f>AJ5+AL35</f>
        <v>3.9</v>
      </c>
      <c r="AM5" s="462"/>
      <c r="AN5" s="434">
        <f>AL5+AN37</f>
        <v>3.9</v>
      </c>
      <c r="AO5" s="462"/>
      <c r="AP5" s="434">
        <f>AN5+AP39</f>
        <v>3.9</v>
      </c>
      <c r="AQ5" s="435"/>
    </row>
    <row r="6" spans="1:46" s="139" customFormat="1" ht="23.25" customHeight="1" x14ac:dyDescent="0.3">
      <c r="A6" s="453"/>
      <c r="B6" s="144">
        <f>$P$1+MROUND(ROUNDDOWN(F4*$I$1,-1),50)</f>
        <v>1800</v>
      </c>
      <c r="C6" s="145"/>
      <c r="D6" s="146">
        <f>B6-$P$1</f>
        <v>300</v>
      </c>
      <c r="E6" s="147"/>
      <c r="F6" s="467"/>
      <c r="G6" s="457"/>
      <c r="H6" s="468"/>
      <c r="I6" s="468"/>
      <c r="J6" s="493"/>
      <c r="K6" s="472"/>
      <c r="L6" s="493"/>
      <c r="M6" s="476"/>
      <c r="N6" s="463"/>
      <c r="O6" s="464"/>
      <c r="P6" s="436"/>
      <c r="Q6" s="437"/>
      <c r="R6" s="463"/>
      <c r="S6" s="464"/>
      <c r="T6" s="436"/>
      <c r="U6" s="464"/>
      <c r="V6" s="436"/>
      <c r="W6" s="464"/>
      <c r="X6" s="436"/>
      <c r="Y6" s="464"/>
      <c r="Z6" s="436"/>
      <c r="AA6" s="464"/>
      <c r="AB6" s="436"/>
      <c r="AC6" s="464"/>
      <c r="AD6" s="436"/>
      <c r="AE6" s="464"/>
      <c r="AF6" s="436"/>
      <c r="AG6" s="464"/>
      <c r="AH6" s="436"/>
      <c r="AI6" s="464"/>
      <c r="AJ6" s="436"/>
      <c r="AK6" s="464"/>
      <c r="AL6" s="436"/>
      <c r="AM6" s="464"/>
      <c r="AN6" s="436"/>
      <c r="AO6" s="464"/>
      <c r="AP6" s="436"/>
      <c r="AQ6" s="437"/>
    </row>
    <row r="7" spans="1:46" s="139" customFormat="1" ht="23.25" customHeight="1" x14ac:dyDescent="0.3">
      <c r="A7" s="477" t="str">
        <f>H7</f>
        <v>청도리</v>
      </c>
      <c r="B7" s="140"/>
      <c r="C7" s="141">
        <f>MROUND(ROUNDDOWN(B8*0.8,-1),50)</f>
        <v>1500</v>
      </c>
      <c r="D7" s="142"/>
      <c r="E7" s="143">
        <f>C7-$S$1</f>
        <v>300</v>
      </c>
      <c r="F7" s="168"/>
      <c r="G7" s="162">
        <f>MROUND(ROUNDDOWN(F8*0.8,-1),50)</f>
        <v>1200</v>
      </c>
      <c r="H7" s="440" t="s">
        <v>62</v>
      </c>
      <c r="I7" s="466"/>
      <c r="J7" s="468">
        <v>2</v>
      </c>
      <c r="K7" s="468"/>
      <c r="L7" s="492">
        <f>J7+L9</f>
        <v>3.1</v>
      </c>
      <c r="M7" s="474"/>
      <c r="N7" s="461">
        <f>L7+N11</f>
        <v>3.1</v>
      </c>
      <c r="O7" s="462"/>
      <c r="P7" s="434">
        <f>N7+P13</f>
        <v>3.1</v>
      </c>
      <c r="Q7" s="435"/>
      <c r="R7" s="461">
        <f>P7+R15</f>
        <v>3.1</v>
      </c>
      <c r="S7" s="462"/>
      <c r="T7" s="434">
        <f>R7+T17</f>
        <v>3.1</v>
      </c>
      <c r="U7" s="462"/>
      <c r="V7" s="434">
        <f>T7+V19</f>
        <v>3.1</v>
      </c>
      <c r="W7" s="462"/>
      <c r="X7" s="434">
        <f>V7+X21</f>
        <v>3.1</v>
      </c>
      <c r="Y7" s="462"/>
      <c r="Z7" s="434">
        <f>X7+Z23</f>
        <v>3.1</v>
      </c>
      <c r="AA7" s="462"/>
      <c r="AB7" s="434">
        <f>Z7+AB25</f>
        <v>3.1</v>
      </c>
      <c r="AC7" s="462"/>
      <c r="AD7" s="434">
        <f>AB7+AD27</f>
        <v>3.1</v>
      </c>
      <c r="AE7" s="462"/>
      <c r="AF7" s="434">
        <f>AD7+AF29</f>
        <v>3.1</v>
      </c>
      <c r="AG7" s="462"/>
      <c r="AH7" s="434">
        <f>AF7+AH31</f>
        <v>3.1</v>
      </c>
      <c r="AI7" s="462"/>
      <c r="AJ7" s="434">
        <f>AH7+AJ33</f>
        <v>3.1</v>
      </c>
      <c r="AK7" s="462"/>
      <c r="AL7" s="434">
        <f>AJ7+AL35</f>
        <v>3.1</v>
      </c>
      <c r="AM7" s="462"/>
      <c r="AN7" s="434">
        <f>AL7+AN37</f>
        <v>3.1</v>
      </c>
      <c r="AO7" s="462"/>
      <c r="AP7" s="434">
        <f>AN7+AP39</f>
        <v>3.1</v>
      </c>
      <c r="AQ7" s="435"/>
    </row>
    <row r="8" spans="1:46" s="139" customFormat="1" ht="23.25" customHeight="1" x14ac:dyDescent="0.3">
      <c r="A8" s="453"/>
      <c r="B8" s="144">
        <f>$P$1+MROUND(ROUNDDOWN(H4*$I$1,-1),50)</f>
        <v>1900</v>
      </c>
      <c r="C8" s="145"/>
      <c r="D8" s="146">
        <f>B8-$P$1</f>
        <v>400</v>
      </c>
      <c r="E8" s="147"/>
      <c r="F8" s="334">
        <f>IF((H5)&lt;=8,P1,P1+ROUND(INT(((H5-8)*I1)),-1))</f>
        <v>1500</v>
      </c>
      <c r="G8" s="335"/>
      <c r="H8" s="467"/>
      <c r="I8" s="457"/>
      <c r="J8" s="468"/>
      <c r="K8" s="468"/>
      <c r="L8" s="493"/>
      <c r="M8" s="476"/>
      <c r="N8" s="463"/>
      <c r="O8" s="464"/>
      <c r="P8" s="436"/>
      <c r="Q8" s="437"/>
      <c r="R8" s="463"/>
      <c r="S8" s="464"/>
      <c r="T8" s="436"/>
      <c r="U8" s="464"/>
      <c r="V8" s="436"/>
      <c r="W8" s="464"/>
      <c r="X8" s="436"/>
      <c r="Y8" s="464"/>
      <c r="Z8" s="436"/>
      <c r="AA8" s="464"/>
      <c r="AB8" s="436"/>
      <c r="AC8" s="464"/>
      <c r="AD8" s="436"/>
      <c r="AE8" s="464"/>
      <c r="AF8" s="436"/>
      <c r="AG8" s="464"/>
      <c r="AH8" s="436"/>
      <c r="AI8" s="464"/>
      <c r="AJ8" s="436"/>
      <c r="AK8" s="464"/>
      <c r="AL8" s="436"/>
      <c r="AM8" s="464"/>
      <c r="AN8" s="436"/>
      <c r="AO8" s="464"/>
      <c r="AP8" s="436"/>
      <c r="AQ8" s="437"/>
    </row>
    <row r="9" spans="1:46" s="139" customFormat="1" ht="23.25" customHeight="1" x14ac:dyDescent="0.3">
      <c r="A9" s="477" t="str">
        <f>J9</f>
        <v>하운교</v>
      </c>
      <c r="B9" s="140"/>
      <c r="C9" s="141">
        <f>MROUND(ROUNDDOWN(B10*0.8,-1),50)</f>
        <v>1750</v>
      </c>
      <c r="D9" s="142"/>
      <c r="E9" s="143">
        <f>C9-$S$1</f>
        <v>550</v>
      </c>
      <c r="F9" s="168"/>
      <c r="G9" s="162">
        <f>MROUND(ROUNDDOWN(F10*0.8,-1),50)</f>
        <v>1200</v>
      </c>
      <c r="H9" s="337"/>
      <c r="I9" s="162">
        <f>MROUND(ROUNDDOWN(H10*0.8,-1),50)</f>
        <v>1200</v>
      </c>
      <c r="J9" s="479" t="s">
        <v>38</v>
      </c>
      <c r="K9" s="466"/>
      <c r="L9" s="468">
        <v>1.1000000000000001</v>
      </c>
      <c r="M9" s="460"/>
      <c r="N9" s="490">
        <f>L9+N11</f>
        <v>1.1000000000000001</v>
      </c>
      <c r="O9" s="447"/>
      <c r="P9" s="446">
        <f>N9+P13</f>
        <v>1.1000000000000001</v>
      </c>
      <c r="Q9" s="450"/>
      <c r="R9" s="490">
        <f>P9+R15</f>
        <v>1.1000000000000001</v>
      </c>
      <c r="S9" s="447"/>
      <c r="T9" s="446">
        <f>R9+T17</f>
        <v>1.1000000000000001</v>
      </c>
      <c r="U9" s="447"/>
      <c r="V9" s="446">
        <f>T9+V19</f>
        <v>1.1000000000000001</v>
      </c>
      <c r="W9" s="447"/>
      <c r="X9" s="446">
        <f>V9+X21</f>
        <v>1.1000000000000001</v>
      </c>
      <c r="Y9" s="447"/>
      <c r="Z9" s="446">
        <f>X9+Z23</f>
        <v>1.1000000000000001</v>
      </c>
      <c r="AA9" s="447"/>
      <c r="AB9" s="446">
        <f>Z9+AB25</f>
        <v>1.1000000000000001</v>
      </c>
      <c r="AC9" s="447"/>
      <c r="AD9" s="446">
        <f>AB9+AD27</f>
        <v>1.1000000000000001</v>
      </c>
      <c r="AE9" s="447"/>
      <c r="AF9" s="446">
        <f>AD9+AF29</f>
        <v>1.1000000000000001</v>
      </c>
      <c r="AG9" s="447"/>
      <c r="AH9" s="446">
        <f>AF9+AH31</f>
        <v>1.1000000000000001</v>
      </c>
      <c r="AI9" s="447"/>
      <c r="AJ9" s="446">
        <f>AH9+AJ33</f>
        <v>1.1000000000000001</v>
      </c>
      <c r="AK9" s="447"/>
      <c r="AL9" s="446">
        <f>AJ9+AL35</f>
        <v>1.1000000000000001</v>
      </c>
      <c r="AM9" s="447"/>
      <c r="AN9" s="446">
        <f>AL9+AN37</f>
        <v>1.1000000000000001</v>
      </c>
      <c r="AO9" s="447"/>
      <c r="AP9" s="446">
        <f>AN9+AP39</f>
        <v>1.1000000000000001</v>
      </c>
      <c r="AQ9" s="450"/>
    </row>
    <row r="10" spans="1:46" s="139" customFormat="1" ht="23.25" customHeight="1" x14ac:dyDescent="0.3">
      <c r="A10" s="453"/>
      <c r="B10" s="144">
        <f>$P$1+MROUND(ROUNDDOWN(J4*$I$1,-1),50)</f>
        <v>2200</v>
      </c>
      <c r="C10" s="145"/>
      <c r="D10" s="146">
        <f>B10-$P$1</f>
        <v>700</v>
      </c>
      <c r="E10" s="147"/>
      <c r="F10" s="334">
        <f>IF((J5)&lt;=8,P1,P1+ROUND(INT(((J5-8)*I1)),-1))</f>
        <v>1500</v>
      </c>
      <c r="G10" s="335"/>
      <c r="H10" s="339">
        <f>IF((J7)&lt;=8,P1,P1+ROUND(INT(((J7-8)*I1)),-1))</f>
        <v>1500</v>
      </c>
      <c r="I10" s="362"/>
      <c r="J10" s="467"/>
      <c r="K10" s="457"/>
      <c r="L10" s="468"/>
      <c r="M10" s="460"/>
      <c r="N10" s="491"/>
      <c r="O10" s="449"/>
      <c r="P10" s="448"/>
      <c r="Q10" s="451"/>
      <c r="R10" s="491"/>
      <c r="S10" s="449"/>
      <c r="T10" s="448"/>
      <c r="U10" s="449"/>
      <c r="V10" s="448"/>
      <c r="W10" s="449"/>
      <c r="X10" s="448"/>
      <c r="Y10" s="449"/>
      <c r="Z10" s="448"/>
      <c r="AA10" s="449"/>
      <c r="AB10" s="448"/>
      <c r="AC10" s="449"/>
      <c r="AD10" s="448"/>
      <c r="AE10" s="449"/>
      <c r="AF10" s="448"/>
      <c r="AG10" s="449"/>
      <c r="AH10" s="448"/>
      <c r="AI10" s="449"/>
      <c r="AJ10" s="448"/>
      <c r="AK10" s="449"/>
      <c r="AL10" s="448"/>
      <c r="AM10" s="449"/>
      <c r="AN10" s="448"/>
      <c r="AO10" s="449"/>
      <c r="AP10" s="448"/>
      <c r="AQ10" s="451"/>
    </row>
    <row r="11" spans="1:46" s="139" customFormat="1" ht="23.25" customHeight="1" x14ac:dyDescent="0.3">
      <c r="A11" s="477" t="str">
        <f>L11</f>
        <v>금산사</v>
      </c>
      <c r="B11" s="140"/>
      <c r="C11" s="141">
        <f>MROUND(ROUNDDOWN(B12*0.8,-1),50)</f>
        <v>1900</v>
      </c>
      <c r="D11" s="142"/>
      <c r="E11" s="143">
        <f>C11-$S$1</f>
        <v>700</v>
      </c>
      <c r="F11" s="168"/>
      <c r="G11" s="162">
        <f>MROUND(ROUNDDOWN(F12*0.8,-1),50)</f>
        <v>1200</v>
      </c>
      <c r="H11" s="337"/>
      <c r="I11" s="162">
        <f>MROUND(ROUNDDOWN(H12*0.8,-1),50)</f>
        <v>1200</v>
      </c>
      <c r="J11" s="168"/>
      <c r="K11" s="162">
        <f>MROUND(ROUNDDOWN(J12*0.8,-1),50)</f>
        <v>1200</v>
      </c>
      <c r="L11" s="440" t="s">
        <v>39</v>
      </c>
      <c r="M11" s="441"/>
      <c r="N11" s="444"/>
      <c r="O11" s="468"/>
      <c r="P11" s="434">
        <f>N11+P13</f>
        <v>0</v>
      </c>
      <c r="Q11" s="435"/>
      <c r="R11" s="461">
        <f>P11+R15</f>
        <v>0</v>
      </c>
      <c r="S11" s="462"/>
      <c r="T11" s="434">
        <f>R11+T17</f>
        <v>0</v>
      </c>
      <c r="U11" s="462"/>
      <c r="V11" s="434">
        <f>T11+V19</f>
        <v>0</v>
      </c>
      <c r="W11" s="462"/>
      <c r="X11" s="434">
        <f>V11+X21</f>
        <v>0</v>
      </c>
      <c r="Y11" s="462"/>
      <c r="Z11" s="434">
        <f>X11+Z23</f>
        <v>0</v>
      </c>
      <c r="AA11" s="462"/>
      <c r="AB11" s="434">
        <f>Z11+AB25</f>
        <v>0</v>
      </c>
      <c r="AC11" s="462"/>
      <c r="AD11" s="434">
        <f>AB11+AD27</f>
        <v>0</v>
      </c>
      <c r="AE11" s="462"/>
      <c r="AF11" s="434">
        <f>AD11+AF29</f>
        <v>0</v>
      </c>
      <c r="AG11" s="462"/>
      <c r="AH11" s="434">
        <f>AF11+AH31</f>
        <v>0</v>
      </c>
      <c r="AI11" s="462"/>
      <c r="AJ11" s="434">
        <f>AH11+AJ33</f>
        <v>0</v>
      </c>
      <c r="AK11" s="462"/>
      <c r="AL11" s="434">
        <f>AJ11+AL35</f>
        <v>0</v>
      </c>
      <c r="AM11" s="462"/>
      <c r="AN11" s="434">
        <f>AL11+AN37</f>
        <v>0</v>
      </c>
      <c r="AO11" s="462"/>
      <c r="AP11" s="434">
        <f>AN11+AP39</f>
        <v>0</v>
      </c>
      <c r="AQ11" s="435"/>
    </row>
    <row r="12" spans="1:46" s="139" customFormat="1" ht="23.25" customHeight="1" thickBot="1" x14ac:dyDescent="0.35">
      <c r="A12" s="439"/>
      <c r="B12" s="151">
        <f>$P$1+MROUND(ROUNDDOWN(L4*$I$1,-1),50)</f>
        <v>2350</v>
      </c>
      <c r="C12" s="152"/>
      <c r="D12" s="153">
        <f>B12-$P$1</f>
        <v>850</v>
      </c>
      <c r="E12" s="154"/>
      <c r="F12" s="360">
        <f>IF((L5)&lt;=8,P1,P1+ROUND(INT(((L5-8)*I1)),-1))</f>
        <v>1500</v>
      </c>
      <c r="G12" s="361"/>
      <c r="H12" s="360">
        <f>IF((L7)&lt;=8,P1,P1+ROUND(INT(((L7-8)*I1)),-1))</f>
        <v>1500</v>
      </c>
      <c r="I12" s="361"/>
      <c r="J12" s="343">
        <f>IF((L9)&lt;=8,P1,P1+ROUND(INT(((L9-8)*I1)),-1))</f>
        <v>1500</v>
      </c>
      <c r="K12" s="169"/>
      <c r="L12" s="442"/>
      <c r="M12" s="443"/>
      <c r="N12" s="444"/>
      <c r="O12" s="468"/>
      <c r="P12" s="436"/>
      <c r="Q12" s="437"/>
      <c r="R12" s="463"/>
      <c r="S12" s="464"/>
      <c r="T12" s="436"/>
      <c r="U12" s="464"/>
      <c r="V12" s="436"/>
      <c r="W12" s="464"/>
      <c r="X12" s="436"/>
      <c r="Y12" s="464"/>
      <c r="Z12" s="436"/>
      <c r="AA12" s="464"/>
      <c r="AB12" s="436"/>
      <c r="AC12" s="464"/>
      <c r="AD12" s="436"/>
      <c r="AE12" s="464"/>
      <c r="AF12" s="436"/>
      <c r="AG12" s="464"/>
      <c r="AH12" s="436"/>
      <c r="AI12" s="464"/>
      <c r="AJ12" s="436"/>
      <c r="AK12" s="464"/>
      <c r="AL12" s="436"/>
      <c r="AM12" s="464"/>
      <c r="AN12" s="436"/>
      <c r="AO12" s="464"/>
      <c r="AP12" s="436"/>
      <c r="AQ12" s="437"/>
    </row>
    <row r="13" spans="1:46" s="12" customFormat="1" ht="23.25" hidden="1" customHeight="1" x14ac:dyDescent="0.3">
      <c r="A13" s="636">
        <f>N13</f>
        <v>0</v>
      </c>
      <c r="B13" s="112"/>
      <c r="C13" s="113">
        <f>MROUND(ROUNDDOWN(B14*0.8,-1),50)</f>
        <v>1900</v>
      </c>
      <c r="D13" s="70"/>
      <c r="E13" s="71">
        <f>C13-$S$1</f>
        <v>700</v>
      </c>
      <c r="F13" s="34"/>
      <c r="G13" s="35">
        <f t="shared" ref="G13:I13" si="15">ROUND(F14*0.8,-1)</f>
        <v>1200</v>
      </c>
      <c r="H13" s="34"/>
      <c r="I13" s="35">
        <f t="shared" si="15"/>
        <v>1200</v>
      </c>
      <c r="J13" s="34"/>
      <c r="K13" s="33">
        <f t="shared" ref="K13:M13" si="16">ROUND(J14*0.8,-1)</f>
        <v>1200</v>
      </c>
      <c r="L13" s="34"/>
      <c r="M13" s="35">
        <f t="shared" si="16"/>
        <v>1200</v>
      </c>
      <c r="N13" s="404"/>
      <c r="O13" s="405"/>
      <c r="P13" s="408"/>
      <c r="Q13" s="413"/>
      <c r="R13" s="640">
        <f>P13+R15</f>
        <v>0</v>
      </c>
      <c r="S13" s="415"/>
      <c r="T13" s="409">
        <f>R13+T17</f>
        <v>0</v>
      </c>
      <c r="U13" s="415"/>
      <c r="V13" s="409">
        <f>T13+V19</f>
        <v>0</v>
      </c>
      <c r="W13" s="415"/>
      <c r="X13" s="409">
        <f>V13+X21</f>
        <v>0</v>
      </c>
      <c r="Y13" s="415"/>
      <c r="Z13" s="409">
        <f>X13+Z23</f>
        <v>0</v>
      </c>
      <c r="AA13" s="415"/>
      <c r="AB13" s="409">
        <f>Z13+AB25</f>
        <v>0</v>
      </c>
      <c r="AC13" s="415"/>
      <c r="AD13" s="409">
        <f>AB13+AD27</f>
        <v>0</v>
      </c>
      <c r="AE13" s="415"/>
      <c r="AF13" s="409">
        <f>AD13+AF29</f>
        <v>0</v>
      </c>
      <c r="AG13" s="415"/>
      <c r="AH13" s="409">
        <f>AF13+AH31</f>
        <v>0</v>
      </c>
      <c r="AI13" s="415"/>
      <c r="AJ13" s="409">
        <f>AH13+AJ33</f>
        <v>0</v>
      </c>
      <c r="AK13" s="415"/>
      <c r="AL13" s="409">
        <f>AJ13+AL35</f>
        <v>0</v>
      </c>
      <c r="AM13" s="415"/>
      <c r="AN13" s="409">
        <f>AL13+AN37</f>
        <v>0</v>
      </c>
      <c r="AO13" s="415"/>
      <c r="AP13" s="409">
        <f>AN13+AP39</f>
        <v>0</v>
      </c>
      <c r="AQ13" s="410"/>
    </row>
    <row r="14" spans="1:46" s="12" customFormat="1" ht="23.25" hidden="1" customHeight="1" thickBot="1" x14ac:dyDescent="0.35">
      <c r="A14" s="637"/>
      <c r="B14" s="106">
        <f>$P$1+MROUND(ROUNDDOWN(N4*$I$1,-1),50)</f>
        <v>2350</v>
      </c>
      <c r="C14" s="107"/>
      <c r="D14" s="48">
        <f>B14-$P$1</f>
        <v>850</v>
      </c>
      <c r="E14" s="49"/>
      <c r="F14" s="29">
        <f>IF((N5)&lt;=8,P1,P1+ROUND(INT(((N5-8)*I1)),-1))</f>
        <v>1500</v>
      </c>
      <c r="G14" s="28"/>
      <c r="H14" s="29">
        <f>IF((N7)&lt;=8,P1,P1+ROUND(INT(((N7-8)*I1)),-1))</f>
        <v>1500</v>
      </c>
      <c r="I14" s="28"/>
      <c r="J14" s="31">
        <f>IF((N9)&lt;=8,P1,P1+ROUND(INT(((N9-8)*I1)),-1))</f>
        <v>1500</v>
      </c>
      <c r="K14" s="24"/>
      <c r="L14" s="29">
        <f>IF((N11)&lt;=8,P1,P1+ROUND(INT(((N11-8)*I1)),-1))</f>
        <v>1500</v>
      </c>
      <c r="M14" s="28"/>
      <c r="N14" s="406"/>
      <c r="O14" s="407"/>
      <c r="P14" s="638"/>
      <c r="Q14" s="639"/>
      <c r="R14" s="641"/>
      <c r="S14" s="416"/>
      <c r="T14" s="411"/>
      <c r="U14" s="416"/>
      <c r="V14" s="411"/>
      <c r="W14" s="416"/>
      <c r="X14" s="411"/>
      <c r="Y14" s="416"/>
      <c r="Z14" s="411"/>
      <c r="AA14" s="416"/>
      <c r="AB14" s="411"/>
      <c r="AC14" s="416"/>
      <c r="AD14" s="411"/>
      <c r="AE14" s="416"/>
      <c r="AF14" s="411"/>
      <c r="AG14" s="416"/>
      <c r="AH14" s="411"/>
      <c r="AI14" s="416"/>
      <c r="AJ14" s="411"/>
      <c r="AK14" s="416"/>
      <c r="AL14" s="411"/>
      <c r="AM14" s="416"/>
      <c r="AN14" s="411"/>
      <c r="AO14" s="416"/>
      <c r="AP14" s="411"/>
      <c r="AQ14" s="412"/>
    </row>
    <row r="15" spans="1:46" s="12" customFormat="1" ht="23.25" hidden="1" customHeight="1" x14ac:dyDescent="0.3">
      <c r="A15" s="432">
        <f>P15</f>
        <v>0</v>
      </c>
      <c r="B15" s="104"/>
      <c r="C15" s="105">
        <f>MROUND(ROUNDDOWN(B16*0.8,-1),50)</f>
        <v>1900</v>
      </c>
      <c r="D15" s="70"/>
      <c r="E15" s="71">
        <f>C15-$S$1</f>
        <v>700</v>
      </c>
      <c r="F15" s="34"/>
      <c r="G15" s="35">
        <f t="shared" ref="G15:Q17" si="17">ROUND(F16*0.8,-1)</f>
        <v>1200</v>
      </c>
      <c r="H15" s="34"/>
      <c r="I15" s="35">
        <f t="shared" si="17"/>
        <v>1200</v>
      </c>
      <c r="J15" s="34"/>
      <c r="K15" s="33">
        <f t="shared" ref="K15:O15" si="18">ROUND(J16*0.8,-1)</f>
        <v>1200</v>
      </c>
      <c r="L15" s="34"/>
      <c r="M15" s="35">
        <f t="shared" si="18"/>
        <v>1200</v>
      </c>
      <c r="N15" s="34"/>
      <c r="O15" s="33">
        <f t="shared" si="18"/>
        <v>1200</v>
      </c>
      <c r="P15" s="633"/>
      <c r="Q15" s="634"/>
      <c r="R15" s="635"/>
      <c r="S15" s="414"/>
      <c r="T15" s="417">
        <f>R15+T17</f>
        <v>0</v>
      </c>
      <c r="U15" s="418"/>
      <c r="V15" s="417">
        <f>T15+V19</f>
        <v>0</v>
      </c>
      <c r="W15" s="418"/>
      <c r="X15" s="417">
        <f>V15+X21</f>
        <v>0</v>
      </c>
      <c r="Y15" s="418"/>
      <c r="Z15" s="417">
        <f>X15+Z23</f>
        <v>0</v>
      </c>
      <c r="AA15" s="418"/>
      <c r="AB15" s="417">
        <f>Z15+AB25</f>
        <v>0</v>
      </c>
      <c r="AC15" s="418"/>
      <c r="AD15" s="417">
        <f>AB15+AD27</f>
        <v>0</v>
      </c>
      <c r="AE15" s="418"/>
      <c r="AF15" s="417">
        <f>AD15+AF29</f>
        <v>0</v>
      </c>
      <c r="AG15" s="418"/>
      <c r="AH15" s="417">
        <f>AF15+AH31</f>
        <v>0</v>
      </c>
      <c r="AI15" s="418"/>
      <c r="AJ15" s="417">
        <f>AH15+AJ33</f>
        <v>0</v>
      </c>
      <c r="AK15" s="418"/>
      <c r="AL15" s="417">
        <f>AJ15+AL35</f>
        <v>0</v>
      </c>
      <c r="AM15" s="418"/>
      <c r="AN15" s="417">
        <f>AL15+AN37</f>
        <v>0</v>
      </c>
      <c r="AO15" s="418"/>
      <c r="AP15" s="417">
        <f>AN15+AP39</f>
        <v>0</v>
      </c>
      <c r="AQ15" s="429"/>
    </row>
    <row r="16" spans="1:46" s="12" customFormat="1" ht="23.25" hidden="1" customHeight="1" thickBot="1" x14ac:dyDescent="0.35">
      <c r="A16" s="421"/>
      <c r="B16" s="106">
        <f>$P$1+MROUND(ROUNDDOWN(P4*$I$1,-1),50)</f>
        <v>2350</v>
      </c>
      <c r="C16" s="107"/>
      <c r="D16" s="64">
        <f>B16-$P$1</f>
        <v>850</v>
      </c>
      <c r="E16" s="65"/>
      <c r="F16" s="37">
        <f>IF((P5)&lt;=8,P1,P1+ROUND(INT(((R5-8)*I1)),-1))</f>
        <v>1500</v>
      </c>
      <c r="G16" s="38"/>
      <c r="H16" s="37">
        <f>IF((P7)&lt;=8,P1,P1+ROUND(INT(((P7-8)*I1)),-1))</f>
        <v>1500</v>
      </c>
      <c r="I16" s="38"/>
      <c r="J16" s="39">
        <f>IF((P9)&lt;=8,P1,P1+ROUND(INT(((P9-8)*I1)),-1))</f>
        <v>1500</v>
      </c>
      <c r="K16" s="36"/>
      <c r="L16" s="37">
        <f>IF((P11)&lt;=8,P1,P1+ROUND(INT(((P11-8)*I1)),-1))</f>
        <v>1500</v>
      </c>
      <c r="M16" s="38"/>
      <c r="N16" s="39">
        <f>IF((P13)&lt;=8,P1,P1+ROUND(INT(((P13-8)*I1)),-1))</f>
        <v>1500</v>
      </c>
      <c r="O16" s="36"/>
      <c r="P16" s="423"/>
      <c r="Q16" s="424"/>
      <c r="R16" s="598"/>
      <c r="S16" s="408"/>
      <c r="T16" s="419"/>
      <c r="U16" s="420"/>
      <c r="V16" s="419"/>
      <c r="W16" s="420"/>
      <c r="X16" s="419"/>
      <c r="Y16" s="420"/>
      <c r="Z16" s="419"/>
      <c r="AA16" s="420"/>
      <c r="AB16" s="419"/>
      <c r="AC16" s="420"/>
      <c r="AD16" s="419"/>
      <c r="AE16" s="420"/>
      <c r="AF16" s="419"/>
      <c r="AG16" s="420"/>
      <c r="AH16" s="419"/>
      <c r="AI16" s="420"/>
      <c r="AJ16" s="419"/>
      <c r="AK16" s="420"/>
      <c r="AL16" s="419"/>
      <c r="AM16" s="420"/>
      <c r="AN16" s="419"/>
      <c r="AO16" s="420"/>
      <c r="AP16" s="419"/>
      <c r="AQ16" s="430"/>
    </row>
    <row r="17" spans="1:43" s="12" customFormat="1" ht="23.25" hidden="1" customHeight="1" x14ac:dyDescent="0.3">
      <c r="A17" s="432">
        <f>R17</f>
        <v>0</v>
      </c>
      <c r="B17" s="104"/>
      <c r="C17" s="105">
        <f>MROUND(ROUNDDOWN(B18*0.8,-1),50)</f>
        <v>1900</v>
      </c>
      <c r="D17" s="70"/>
      <c r="E17" s="71">
        <f>C17-$S$1</f>
        <v>700</v>
      </c>
      <c r="F17" s="34"/>
      <c r="G17" s="35">
        <f t="shared" ref="G17:Q19" si="19">ROUND(F18*0.8,-1)</f>
        <v>1200</v>
      </c>
      <c r="H17" s="34"/>
      <c r="I17" s="35">
        <f t="shared" si="19"/>
        <v>1200</v>
      </c>
      <c r="J17" s="34"/>
      <c r="K17" s="33">
        <f t="shared" si="19"/>
        <v>1200</v>
      </c>
      <c r="L17" s="34"/>
      <c r="M17" s="35">
        <f t="shared" si="19"/>
        <v>1200</v>
      </c>
      <c r="N17" s="34"/>
      <c r="O17" s="33">
        <f t="shared" si="19"/>
        <v>1200</v>
      </c>
      <c r="P17" s="34"/>
      <c r="Q17" s="33">
        <f t="shared" si="17"/>
        <v>1200</v>
      </c>
      <c r="R17" s="433"/>
      <c r="S17" s="405"/>
      <c r="T17" s="408"/>
      <c r="U17" s="431"/>
      <c r="V17" s="409">
        <f>T17+V19</f>
        <v>0</v>
      </c>
      <c r="W17" s="415"/>
      <c r="X17" s="409">
        <f>V17+X21</f>
        <v>0</v>
      </c>
      <c r="Y17" s="415"/>
      <c r="Z17" s="409">
        <f>X17+Z23</f>
        <v>0</v>
      </c>
      <c r="AA17" s="415"/>
      <c r="AB17" s="409">
        <f>Z17+AB25</f>
        <v>0</v>
      </c>
      <c r="AC17" s="415"/>
      <c r="AD17" s="409">
        <f>AB17+AD27</f>
        <v>0</v>
      </c>
      <c r="AE17" s="415"/>
      <c r="AF17" s="409">
        <f>AD17+AF29</f>
        <v>0</v>
      </c>
      <c r="AG17" s="415"/>
      <c r="AH17" s="409">
        <f>AF17+AH31</f>
        <v>0</v>
      </c>
      <c r="AI17" s="415"/>
      <c r="AJ17" s="409">
        <f>AH17+AJ33</f>
        <v>0</v>
      </c>
      <c r="AK17" s="415"/>
      <c r="AL17" s="409">
        <f>AJ17+AL35</f>
        <v>0</v>
      </c>
      <c r="AM17" s="415"/>
      <c r="AN17" s="409">
        <f>AL17+AN37</f>
        <v>0</v>
      </c>
      <c r="AO17" s="415"/>
      <c r="AP17" s="409">
        <f>AN17+AP39</f>
        <v>0</v>
      </c>
      <c r="AQ17" s="410"/>
    </row>
    <row r="18" spans="1:43" s="12" customFormat="1" ht="23.25" hidden="1" customHeight="1" x14ac:dyDescent="0.3">
      <c r="A18" s="403"/>
      <c r="B18" s="106">
        <f>$P$1+MROUND(ROUNDDOWN(R4*$I$1,-1),50)</f>
        <v>2350</v>
      </c>
      <c r="C18" s="107"/>
      <c r="D18" s="48">
        <f>B18-$P$1</f>
        <v>850</v>
      </c>
      <c r="E18" s="49"/>
      <c r="F18" s="27">
        <f>IF((R5)&lt;=8,P1,P1+ROUND(INT(((R5-8)*I1)),-1))</f>
        <v>1500</v>
      </c>
      <c r="G18" s="28"/>
      <c r="H18" s="27">
        <f>IF((R7)&lt;=8,P1,P1+ROUND(INT(((R7-8)*I1)),-1))</f>
        <v>1500</v>
      </c>
      <c r="I18" s="28"/>
      <c r="J18" s="30">
        <f>IF((R9)&lt;=8,P1,P1+ROUND(INT(((R9-8)*I1)),-1))</f>
        <v>1500</v>
      </c>
      <c r="K18" s="24"/>
      <c r="L18" s="27">
        <f>IF((R11)&lt;=8,P1,P1+ROUND(INT(((R11-8)*I1)),-1))</f>
        <v>1500</v>
      </c>
      <c r="M18" s="28"/>
      <c r="N18" s="30">
        <f>IF((R13)&lt;=8,P1,P1+ROUND(INT(((R13-8)*I1)),-1))</f>
        <v>1500</v>
      </c>
      <c r="O18" s="24"/>
      <c r="P18" s="30">
        <f>IF((R15)&lt;=8,P1,P1+ROUND(INT(((R15-8)*I1)),-1))</f>
        <v>1500</v>
      </c>
      <c r="Q18" s="24"/>
      <c r="R18" s="406"/>
      <c r="S18" s="407"/>
      <c r="T18" s="408"/>
      <c r="U18" s="431"/>
      <c r="V18" s="411"/>
      <c r="W18" s="416"/>
      <c r="X18" s="411"/>
      <c r="Y18" s="416"/>
      <c r="Z18" s="411"/>
      <c r="AA18" s="416"/>
      <c r="AB18" s="411"/>
      <c r="AC18" s="416"/>
      <c r="AD18" s="411"/>
      <c r="AE18" s="416"/>
      <c r="AF18" s="411"/>
      <c r="AG18" s="416"/>
      <c r="AH18" s="411"/>
      <c r="AI18" s="416"/>
      <c r="AJ18" s="411"/>
      <c r="AK18" s="416"/>
      <c r="AL18" s="411"/>
      <c r="AM18" s="416"/>
      <c r="AN18" s="411"/>
      <c r="AO18" s="416"/>
      <c r="AP18" s="411"/>
      <c r="AQ18" s="412"/>
    </row>
    <row r="19" spans="1:43" s="12" customFormat="1" ht="23.25" hidden="1" customHeight="1" x14ac:dyDescent="0.3">
      <c r="A19" s="402">
        <f>T19</f>
        <v>0</v>
      </c>
      <c r="B19" s="104"/>
      <c r="C19" s="105">
        <f>MROUND(ROUNDDOWN(B20*0.8,-1),50)</f>
        <v>1900</v>
      </c>
      <c r="D19" s="46"/>
      <c r="E19" s="47">
        <f>C19-$S$1</f>
        <v>700</v>
      </c>
      <c r="F19" s="25"/>
      <c r="G19" s="26">
        <f t="shared" ref="G19:Q21" si="20">ROUND(F20*0.8,-1)</f>
        <v>1200</v>
      </c>
      <c r="H19" s="25"/>
      <c r="I19" s="26">
        <f t="shared" si="20"/>
        <v>1200</v>
      </c>
      <c r="J19" s="25"/>
      <c r="K19" s="22">
        <f t="shared" si="20"/>
        <v>1200</v>
      </c>
      <c r="L19" s="25"/>
      <c r="M19" s="26">
        <f t="shared" si="20"/>
        <v>1200</v>
      </c>
      <c r="N19" s="25"/>
      <c r="O19" s="22">
        <f t="shared" si="20"/>
        <v>1200</v>
      </c>
      <c r="P19" s="25"/>
      <c r="Q19" s="22">
        <f t="shared" si="19"/>
        <v>1200</v>
      </c>
      <c r="R19" s="14"/>
      <c r="S19" s="11">
        <f t="shared" ref="S19:AG33" si="21">ROUND(R20*0.8,-1)</f>
        <v>1200</v>
      </c>
      <c r="T19" s="433"/>
      <c r="U19" s="405"/>
      <c r="V19" s="414"/>
      <c r="W19" s="414"/>
      <c r="X19" s="417">
        <f>V19+X21</f>
        <v>0</v>
      </c>
      <c r="Y19" s="418"/>
      <c r="Z19" s="417">
        <f>X19+Z23</f>
        <v>0</v>
      </c>
      <c r="AA19" s="418"/>
      <c r="AB19" s="417">
        <f>Z19+AB25</f>
        <v>0</v>
      </c>
      <c r="AC19" s="418"/>
      <c r="AD19" s="417">
        <f>AB19+AD27</f>
        <v>0</v>
      </c>
      <c r="AE19" s="418"/>
      <c r="AF19" s="417">
        <f>AD19+AF29</f>
        <v>0</v>
      </c>
      <c r="AG19" s="418"/>
      <c r="AH19" s="417">
        <f>AF19+AH31</f>
        <v>0</v>
      </c>
      <c r="AI19" s="418"/>
      <c r="AJ19" s="417">
        <f>AH19+AJ33</f>
        <v>0</v>
      </c>
      <c r="AK19" s="418"/>
      <c r="AL19" s="417">
        <f>AJ19+AL35</f>
        <v>0</v>
      </c>
      <c r="AM19" s="418"/>
      <c r="AN19" s="417">
        <f>AL19+AN37</f>
        <v>0</v>
      </c>
      <c r="AO19" s="418"/>
      <c r="AP19" s="417">
        <f>AN19+AP39</f>
        <v>0</v>
      </c>
      <c r="AQ19" s="429"/>
    </row>
    <row r="20" spans="1:43" s="12" customFormat="1" ht="23.25" hidden="1" customHeight="1" x14ac:dyDescent="0.3">
      <c r="A20" s="403"/>
      <c r="B20" s="106">
        <f>$P$1+MROUND(ROUNDDOWN(T4*$I$1,-1),50)</f>
        <v>2350</v>
      </c>
      <c r="C20" s="107"/>
      <c r="D20" s="48">
        <f>B20-$P$1</f>
        <v>850</v>
      </c>
      <c r="E20" s="49"/>
      <c r="F20" s="27">
        <f>IF((T5)&lt;=8,P1,P1+ROUND(INT(((T5-8)*I1)),-1))</f>
        <v>1500</v>
      </c>
      <c r="G20" s="28"/>
      <c r="H20" s="27">
        <f>IF((T7)&lt;=8,P1,P1+ROUND(INT(((T7-8)*I1)),-1))</f>
        <v>1500</v>
      </c>
      <c r="I20" s="28"/>
      <c r="J20" s="30">
        <f>IF((T9)&lt;=8,P1,P1+ROUND(INT(((T9-8)*I1)),-1))</f>
        <v>1500</v>
      </c>
      <c r="K20" s="24"/>
      <c r="L20" s="27">
        <f>IF((T11)&lt;=8,P1,P1+ROUND(INT(((T11-8)*I1)),-1))</f>
        <v>1500</v>
      </c>
      <c r="M20" s="28"/>
      <c r="N20" s="30">
        <f>IF((T13)&lt;=8,P1,P1+ROUND(INT(((T13-8)*I1)),-1))</f>
        <v>1500</v>
      </c>
      <c r="O20" s="24"/>
      <c r="P20" s="30">
        <f>IF((T15)&lt;=8,P1,P1+ROUND(INT(((T15-8)*I1)),-1))</f>
        <v>1500</v>
      </c>
      <c r="Q20" s="24"/>
      <c r="R20" s="17">
        <f>IF((T17)&lt;=8,P1,P1+ROUND(INT(((T17-8)*I1)),-1))</f>
        <v>1500</v>
      </c>
      <c r="S20" s="13"/>
      <c r="T20" s="406"/>
      <c r="U20" s="407"/>
      <c r="V20" s="408"/>
      <c r="W20" s="408"/>
      <c r="X20" s="419"/>
      <c r="Y20" s="420"/>
      <c r="Z20" s="419"/>
      <c r="AA20" s="420"/>
      <c r="AB20" s="419"/>
      <c r="AC20" s="420"/>
      <c r="AD20" s="419"/>
      <c r="AE20" s="420"/>
      <c r="AF20" s="419"/>
      <c r="AG20" s="420"/>
      <c r="AH20" s="419"/>
      <c r="AI20" s="420"/>
      <c r="AJ20" s="419"/>
      <c r="AK20" s="420"/>
      <c r="AL20" s="419"/>
      <c r="AM20" s="420"/>
      <c r="AN20" s="419"/>
      <c r="AO20" s="420"/>
      <c r="AP20" s="419"/>
      <c r="AQ20" s="430"/>
    </row>
    <row r="21" spans="1:43" s="12" customFormat="1" ht="23.25" hidden="1" customHeight="1" x14ac:dyDescent="0.3">
      <c r="A21" s="402">
        <f>V21</f>
        <v>0</v>
      </c>
      <c r="B21" s="104"/>
      <c r="C21" s="105">
        <f>MROUND(ROUNDDOWN(B22*0.8,-1),50)</f>
        <v>1900</v>
      </c>
      <c r="D21" s="46"/>
      <c r="E21" s="47">
        <f>C21-$S$1</f>
        <v>700</v>
      </c>
      <c r="F21" s="25"/>
      <c r="G21" s="26">
        <f t="shared" ref="G21:Q23" si="22">ROUND(F22*0.8,-1)</f>
        <v>1200</v>
      </c>
      <c r="H21" s="25"/>
      <c r="I21" s="26">
        <f t="shared" si="22"/>
        <v>1200</v>
      </c>
      <c r="J21" s="25"/>
      <c r="K21" s="22">
        <f t="shared" si="22"/>
        <v>1200</v>
      </c>
      <c r="L21" s="25"/>
      <c r="M21" s="26">
        <f t="shared" si="22"/>
        <v>1200</v>
      </c>
      <c r="N21" s="25"/>
      <c r="O21" s="22">
        <f t="shared" si="22"/>
        <v>1200</v>
      </c>
      <c r="P21" s="25"/>
      <c r="Q21" s="22">
        <f t="shared" si="20"/>
        <v>1200</v>
      </c>
      <c r="R21" s="25"/>
      <c r="S21" s="22">
        <f t="shared" ref="S21:AG35" si="23">ROUND(R22*0.8,-1)</f>
        <v>1200</v>
      </c>
      <c r="T21" s="25"/>
      <c r="U21" s="22">
        <f t="shared" si="21"/>
        <v>1200</v>
      </c>
      <c r="V21" s="425"/>
      <c r="W21" s="426"/>
      <c r="X21" s="408"/>
      <c r="Y21" s="431"/>
      <c r="Z21" s="409">
        <f>X21+Z23</f>
        <v>0</v>
      </c>
      <c r="AA21" s="415"/>
      <c r="AB21" s="409">
        <f>Z21+AB25</f>
        <v>0</v>
      </c>
      <c r="AC21" s="415"/>
      <c r="AD21" s="409">
        <f>AB21+AD27</f>
        <v>0</v>
      </c>
      <c r="AE21" s="415"/>
      <c r="AF21" s="409">
        <f>AD21+AF29</f>
        <v>0</v>
      </c>
      <c r="AG21" s="415"/>
      <c r="AH21" s="409">
        <f>AF21+AH31</f>
        <v>0</v>
      </c>
      <c r="AI21" s="415"/>
      <c r="AJ21" s="409">
        <f>AH21+AJ33</f>
        <v>0</v>
      </c>
      <c r="AK21" s="415"/>
      <c r="AL21" s="409">
        <f>AJ21+AL35</f>
        <v>0</v>
      </c>
      <c r="AM21" s="415"/>
      <c r="AN21" s="409">
        <f>AL21+AN37</f>
        <v>0</v>
      </c>
      <c r="AO21" s="415"/>
      <c r="AP21" s="409">
        <f>AN21+AP39</f>
        <v>0</v>
      </c>
      <c r="AQ21" s="410"/>
    </row>
    <row r="22" spans="1:43" s="12" customFormat="1" ht="23.25" hidden="1" customHeight="1" x14ac:dyDescent="0.3">
      <c r="A22" s="403"/>
      <c r="B22" s="106">
        <f>$P$1+MROUND(ROUNDDOWN(V4*$I$1,-1),50)</f>
        <v>2350</v>
      </c>
      <c r="C22" s="107"/>
      <c r="D22" s="48">
        <f>B22-$P$1</f>
        <v>850</v>
      </c>
      <c r="E22" s="49"/>
      <c r="F22" s="27">
        <f>IF((V5)&lt;=8,P1,P1+ROUND(INT(((V5-8)*I1)),-1))</f>
        <v>1500</v>
      </c>
      <c r="G22" s="28"/>
      <c r="H22" s="27">
        <f>IF((V7)&lt;=8,P1,P1+ROUND(INT(((V7-8)*I1)),-1))</f>
        <v>1500</v>
      </c>
      <c r="I22" s="28"/>
      <c r="J22" s="30">
        <f>IF((V9)&lt;=8,P1,P1+ROUND(INT(((V9-8)*I1)),-1))</f>
        <v>1500</v>
      </c>
      <c r="K22" s="24"/>
      <c r="L22" s="27">
        <f>IF((V11)&lt;=8,P1,P1+ROUND(INT(((V11-8)*I1)),-1))</f>
        <v>1500</v>
      </c>
      <c r="M22" s="28"/>
      <c r="N22" s="30">
        <f>IF((V13)&lt;=8,P1,P1+ROUND(INT(((V13-8)*I1)),-1))</f>
        <v>1500</v>
      </c>
      <c r="O22" s="24"/>
      <c r="P22" s="30">
        <f>IF((V15)&lt;=8,P1,P1+ROUND(INT(((V15-8)*I1)),-1))</f>
        <v>1500</v>
      </c>
      <c r="Q22" s="24"/>
      <c r="R22" s="30">
        <f>IF((V17)&lt;=8,P1,P1+ROUND(INT(((V17-8)*I1)),-1))</f>
        <v>1500</v>
      </c>
      <c r="S22" s="24"/>
      <c r="T22" s="30">
        <f>IF((V19)&lt;=8,P1,P1+ROUND(INT(((V19-8)*I1)),-1))</f>
        <v>1500</v>
      </c>
      <c r="U22" s="24"/>
      <c r="V22" s="427"/>
      <c r="W22" s="428"/>
      <c r="X22" s="408"/>
      <c r="Y22" s="431"/>
      <c r="Z22" s="411"/>
      <c r="AA22" s="416"/>
      <c r="AB22" s="411"/>
      <c r="AC22" s="416"/>
      <c r="AD22" s="411"/>
      <c r="AE22" s="416"/>
      <c r="AF22" s="411"/>
      <c r="AG22" s="416"/>
      <c r="AH22" s="411"/>
      <c r="AI22" s="416"/>
      <c r="AJ22" s="411"/>
      <c r="AK22" s="416"/>
      <c r="AL22" s="411"/>
      <c r="AM22" s="416"/>
      <c r="AN22" s="411"/>
      <c r="AO22" s="416"/>
      <c r="AP22" s="411"/>
      <c r="AQ22" s="412"/>
    </row>
    <row r="23" spans="1:43" s="12" customFormat="1" ht="23.25" hidden="1" customHeight="1" x14ac:dyDescent="0.3">
      <c r="A23" s="402">
        <f>X23</f>
        <v>0</v>
      </c>
      <c r="B23" s="104"/>
      <c r="C23" s="105">
        <f>MROUND(ROUNDDOWN(B24*0.8,-1),50)</f>
        <v>1900</v>
      </c>
      <c r="D23" s="46"/>
      <c r="E23" s="47">
        <f>C23-$S$1</f>
        <v>700</v>
      </c>
      <c r="F23" s="25"/>
      <c r="G23" s="26">
        <f t="shared" ref="G23:Q25" si="24">ROUND(F24*0.8,-1)</f>
        <v>1200</v>
      </c>
      <c r="H23" s="25"/>
      <c r="I23" s="26">
        <f t="shared" si="24"/>
        <v>1200</v>
      </c>
      <c r="J23" s="25"/>
      <c r="K23" s="22">
        <f t="shared" si="24"/>
        <v>1200</v>
      </c>
      <c r="L23" s="25"/>
      <c r="M23" s="26">
        <f t="shared" si="24"/>
        <v>1200</v>
      </c>
      <c r="N23" s="25"/>
      <c r="O23" s="22">
        <f t="shared" si="24"/>
        <v>1200</v>
      </c>
      <c r="P23" s="25"/>
      <c r="Q23" s="22">
        <f t="shared" si="22"/>
        <v>1200</v>
      </c>
      <c r="R23" s="25"/>
      <c r="S23" s="22">
        <f t="shared" ref="S23:AG37" si="25">ROUND(R24*0.8,-1)</f>
        <v>1200</v>
      </c>
      <c r="T23" s="25"/>
      <c r="U23" s="22">
        <f t="shared" si="23"/>
        <v>1200</v>
      </c>
      <c r="V23" s="25"/>
      <c r="W23" s="22">
        <f t="shared" si="21"/>
        <v>1200</v>
      </c>
      <c r="X23" s="404"/>
      <c r="Y23" s="405"/>
      <c r="Z23" s="408"/>
      <c r="AA23" s="408"/>
      <c r="AB23" s="417">
        <f>Z23+AB25</f>
        <v>0</v>
      </c>
      <c r="AC23" s="418"/>
      <c r="AD23" s="417">
        <f>AB23+AD27</f>
        <v>0</v>
      </c>
      <c r="AE23" s="418"/>
      <c r="AF23" s="417">
        <f>AD23+AF29</f>
        <v>0</v>
      </c>
      <c r="AG23" s="418"/>
      <c r="AH23" s="417">
        <f>AF23+AH31</f>
        <v>0</v>
      </c>
      <c r="AI23" s="418"/>
      <c r="AJ23" s="417">
        <f>AH23+AJ33</f>
        <v>0</v>
      </c>
      <c r="AK23" s="418"/>
      <c r="AL23" s="417">
        <f>AJ23+AL35</f>
        <v>0</v>
      </c>
      <c r="AM23" s="418"/>
      <c r="AN23" s="417">
        <f>AL23+AN37</f>
        <v>0</v>
      </c>
      <c r="AO23" s="418"/>
      <c r="AP23" s="417">
        <f>AN23+AP39</f>
        <v>0</v>
      </c>
      <c r="AQ23" s="429"/>
    </row>
    <row r="24" spans="1:43" s="12" customFormat="1" ht="23.25" hidden="1" customHeight="1" x14ac:dyDescent="0.3">
      <c r="A24" s="403"/>
      <c r="B24" s="106">
        <f>$P$1+MROUND(ROUNDDOWN(X4*$I$1,-1),50)</f>
        <v>2350</v>
      </c>
      <c r="C24" s="107"/>
      <c r="D24" s="48">
        <f>B24-$P$1</f>
        <v>850</v>
      </c>
      <c r="E24" s="49"/>
      <c r="F24" s="27">
        <f>IF((X5)&lt;=8,P1,P1+ROUND(INT(((X5-8)*I1)),-1))</f>
        <v>1500</v>
      </c>
      <c r="G24" s="28"/>
      <c r="H24" s="27">
        <f>IF((X7)&lt;=8,P1,P1+ROUND(INT(((X7-8)*I1)),-1))</f>
        <v>1500</v>
      </c>
      <c r="I24" s="28"/>
      <c r="J24" s="30">
        <f>IF((X9)&lt;=8,P1,P1+ROUND(INT(((X9-8)*I1)),-1))</f>
        <v>1500</v>
      </c>
      <c r="K24" s="24"/>
      <c r="L24" s="27">
        <f>IF((X11)&lt;=8,P1,P1+ROUND(INT(((X11-8)*I1)),-1))</f>
        <v>1500</v>
      </c>
      <c r="M24" s="28"/>
      <c r="N24" s="30">
        <f>IF((X13)&lt;=8,P1,P1+ROUND(INT(((X13-8)*I1)),-1))</f>
        <v>1500</v>
      </c>
      <c r="O24" s="24"/>
      <c r="P24" s="30">
        <f>IF((X15)&lt;=8,P1,P1+ROUND(INT(((X15-8)*I1)),-1))</f>
        <v>1500</v>
      </c>
      <c r="Q24" s="24"/>
      <c r="R24" s="30">
        <f>IF((X17)&lt;=8,P1,P1+ROUND(INT(((X17-8)*I1)),-1))</f>
        <v>1500</v>
      </c>
      <c r="S24" s="24"/>
      <c r="T24" s="30">
        <f>IF((X19)&lt;=8,P1,P1+ROUND(INT(((X19-8)*I1)),-1))</f>
        <v>1500</v>
      </c>
      <c r="U24" s="24"/>
      <c r="V24" s="30">
        <f>IF((X21)&lt;=8,P1,P1+ROUND(INT(((X21-8)*I1)),-1))</f>
        <v>1500</v>
      </c>
      <c r="W24" s="24"/>
      <c r="X24" s="406"/>
      <c r="Y24" s="407"/>
      <c r="Z24" s="408"/>
      <c r="AA24" s="408"/>
      <c r="AB24" s="419"/>
      <c r="AC24" s="420"/>
      <c r="AD24" s="419"/>
      <c r="AE24" s="420"/>
      <c r="AF24" s="419"/>
      <c r="AG24" s="420"/>
      <c r="AH24" s="419"/>
      <c r="AI24" s="420"/>
      <c r="AJ24" s="419"/>
      <c r="AK24" s="420"/>
      <c r="AL24" s="419"/>
      <c r="AM24" s="420"/>
      <c r="AN24" s="419"/>
      <c r="AO24" s="420"/>
      <c r="AP24" s="419"/>
      <c r="AQ24" s="430"/>
    </row>
    <row r="25" spans="1:43" s="12" customFormat="1" ht="23.25" hidden="1" customHeight="1" x14ac:dyDescent="0.3">
      <c r="A25" s="402">
        <f>Z25</f>
        <v>0</v>
      </c>
      <c r="B25" s="104"/>
      <c r="C25" s="105">
        <f>MROUND(ROUNDDOWN(B26*0.8,-1),50)</f>
        <v>1900</v>
      </c>
      <c r="D25" s="46"/>
      <c r="E25" s="47">
        <f>C25-$S$1</f>
        <v>700</v>
      </c>
      <c r="F25" s="25"/>
      <c r="G25" s="26">
        <f t="shared" ref="G25:Q27" si="26">ROUND(F26*0.8,-1)</f>
        <v>1200</v>
      </c>
      <c r="H25" s="25"/>
      <c r="I25" s="26">
        <f t="shared" si="26"/>
        <v>1200</v>
      </c>
      <c r="J25" s="25"/>
      <c r="K25" s="22">
        <f t="shared" si="26"/>
        <v>1200</v>
      </c>
      <c r="L25" s="25"/>
      <c r="M25" s="26">
        <f t="shared" si="26"/>
        <v>1200</v>
      </c>
      <c r="N25" s="25"/>
      <c r="O25" s="22">
        <f t="shared" si="26"/>
        <v>1200</v>
      </c>
      <c r="P25" s="25"/>
      <c r="Q25" s="22">
        <f t="shared" si="24"/>
        <v>1200</v>
      </c>
      <c r="R25" s="25"/>
      <c r="S25" s="22">
        <f t="shared" ref="S25:AG39" si="27">ROUND(R26*0.8,-1)</f>
        <v>1200</v>
      </c>
      <c r="T25" s="25"/>
      <c r="U25" s="22">
        <f t="shared" si="25"/>
        <v>1200</v>
      </c>
      <c r="V25" s="25"/>
      <c r="W25" s="22">
        <f t="shared" si="23"/>
        <v>1200</v>
      </c>
      <c r="X25" s="25"/>
      <c r="Y25" s="22">
        <f t="shared" si="21"/>
        <v>1200</v>
      </c>
      <c r="Z25" s="425"/>
      <c r="AA25" s="426"/>
      <c r="AB25" s="408"/>
      <c r="AC25" s="408"/>
      <c r="AD25" s="409">
        <f>AB25+AD27</f>
        <v>0</v>
      </c>
      <c r="AE25" s="415"/>
      <c r="AF25" s="409">
        <f>AD25+AF29</f>
        <v>0</v>
      </c>
      <c r="AG25" s="415"/>
      <c r="AH25" s="409">
        <f>AF25+AH31</f>
        <v>0</v>
      </c>
      <c r="AI25" s="415"/>
      <c r="AJ25" s="409">
        <f>AH25+AJ33</f>
        <v>0</v>
      </c>
      <c r="AK25" s="415"/>
      <c r="AL25" s="409">
        <f>AJ25+AL35</f>
        <v>0</v>
      </c>
      <c r="AM25" s="415"/>
      <c r="AN25" s="409">
        <f>AL25+AN37</f>
        <v>0</v>
      </c>
      <c r="AO25" s="415"/>
      <c r="AP25" s="409">
        <f>AN25+AP39</f>
        <v>0</v>
      </c>
      <c r="AQ25" s="410"/>
    </row>
    <row r="26" spans="1:43" s="12" customFormat="1" ht="23.25" hidden="1" customHeight="1" x14ac:dyDescent="0.3">
      <c r="A26" s="403"/>
      <c r="B26" s="106">
        <f>$P$1+MROUND(ROUNDDOWN(Z4*$I$1,-1),50)</f>
        <v>2350</v>
      </c>
      <c r="C26" s="107"/>
      <c r="D26" s="48">
        <f>B26-$P$1</f>
        <v>850</v>
      </c>
      <c r="E26" s="49"/>
      <c r="F26" s="27">
        <f>IF((Z5)&lt;=8,P1,P1+ROUND(INT(((Z5-8)*I1)),-1))</f>
        <v>1500</v>
      </c>
      <c r="G26" s="28"/>
      <c r="H26" s="27">
        <f>IF((Z7)&lt;=8,P1,P1+ROUND(INT(((Z7-8)*I1)),-1))</f>
        <v>1500</v>
      </c>
      <c r="I26" s="28"/>
      <c r="J26" s="30">
        <f>IF((Z9)&lt;=8,P1,P1+ROUND(INT(((Z9-8)*I1)),-1))</f>
        <v>1500</v>
      </c>
      <c r="K26" s="24"/>
      <c r="L26" s="27">
        <f>IF((Z11)&lt;=8,P1,P1+ROUND(INT(((Z11-8)*I1)),-1))</f>
        <v>1500</v>
      </c>
      <c r="M26" s="28"/>
      <c r="N26" s="30">
        <f>IF((Z13)&lt;=8,P1,P1+ROUND(INT(((Z13-8)*I1)),-1))</f>
        <v>1500</v>
      </c>
      <c r="O26" s="24"/>
      <c r="P26" s="30">
        <f>IF((Z15)&lt;=8,P1,P1+ROUND(INT(((Z15-8)*I1)),-1))</f>
        <v>1500</v>
      </c>
      <c r="Q26" s="24"/>
      <c r="R26" s="30">
        <f>IF((Z17)&lt;=8,P1,P1+ROUND(INT(((Z17-8)*I1)),-1))</f>
        <v>1500</v>
      </c>
      <c r="S26" s="24"/>
      <c r="T26" s="30">
        <f>IF((Z19)&lt;=8,P1,P1+ROUND(INT(((Z19-8)*I1)),-1))</f>
        <v>1500</v>
      </c>
      <c r="U26" s="24"/>
      <c r="V26" s="30">
        <f>IF((Z21)&lt;=8,P1,P1+ROUND(INT(((Z21-8)*I1)),-1))</f>
        <v>1500</v>
      </c>
      <c r="W26" s="24"/>
      <c r="X26" s="30">
        <f>IF((Z23)&lt;=8,P1,P1+ROUND(INT(((Z23-8)*I1)),-1))</f>
        <v>1500</v>
      </c>
      <c r="Y26" s="24"/>
      <c r="Z26" s="427"/>
      <c r="AA26" s="428"/>
      <c r="AB26" s="408"/>
      <c r="AC26" s="408"/>
      <c r="AD26" s="411"/>
      <c r="AE26" s="416"/>
      <c r="AF26" s="411"/>
      <c r="AG26" s="416"/>
      <c r="AH26" s="411"/>
      <c r="AI26" s="416"/>
      <c r="AJ26" s="411"/>
      <c r="AK26" s="416"/>
      <c r="AL26" s="411"/>
      <c r="AM26" s="416"/>
      <c r="AN26" s="411"/>
      <c r="AO26" s="416"/>
      <c r="AP26" s="411"/>
      <c r="AQ26" s="412"/>
    </row>
    <row r="27" spans="1:43" s="12" customFormat="1" ht="23.25" hidden="1" customHeight="1" x14ac:dyDescent="0.3">
      <c r="A27" s="402">
        <f>AB27</f>
        <v>0</v>
      </c>
      <c r="B27" s="104"/>
      <c r="C27" s="105">
        <f>MROUND(ROUNDDOWN(B28*0.8,-1),50)</f>
        <v>1900</v>
      </c>
      <c r="D27" s="46"/>
      <c r="E27" s="47">
        <f>C27-$S$1</f>
        <v>700</v>
      </c>
      <c r="F27" s="25"/>
      <c r="G27" s="26">
        <f t="shared" ref="G27:Q29" si="28">ROUND(F28*0.8,-1)</f>
        <v>1200</v>
      </c>
      <c r="H27" s="25"/>
      <c r="I27" s="26">
        <f t="shared" si="28"/>
        <v>1200</v>
      </c>
      <c r="J27" s="25"/>
      <c r="K27" s="22">
        <f t="shared" si="28"/>
        <v>1200</v>
      </c>
      <c r="L27" s="25"/>
      <c r="M27" s="26">
        <f t="shared" si="28"/>
        <v>1200</v>
      </c>
      <c r="N27" s="25"/>
      <c r="O27" s="22">
        <f t="shared" si="28"/>
        <v>1200</v>
      </c>
      <c r="P27" s="25"/>
      <c r="Q27" s="22">
        <f t="shared" si="26"/>
        <v>1200</v>
      </c>
      <c r="R27" s="25"/>
      <c r="S27" s="22">
        <f t="shared" ref="S27:AG41" si="29">ROUND(R28*0.8,-1)</f>
        <v>1200</v>
      </c>
      <c r="T27" s="25"/>
      <c r="U27" s="22">
        <f t="shared" si="27"/>
        <v>1200</v>
      </c>
      <c r="V27" s="25"/>
      <c r="W27" s="22">
        <f t="shared" si="25"/>
        <v>1200</v>
      </c>
      <c r="X27" s="25"/>
      <c r="Y27" s="22">
        <f t="shared" si="23"/>
        <v>1200</v>
      </c>
      <c r="Z27" s="25"/>
      <c r="AA27" s="22">
        <f t="shared" si="21"/>
        <v>1200</v>
      </c>
      <c r="AB27" s="404"/>
      <c r="AC27" s="405"/>
      <c r="AD27" s="408"/>
      <c r="AE27" s="431"/>
      <c r="AF27" s="417">
        <f>AD27+AF29</f>
        <v>0</v>
      </c>
      <c r="AG27" s="418"/>
      <c r="AH27" s="417">
        <f>AF27+AH31</f>
        <v>0</v>
      </c>
      <c r="AI27" s="418"/>
      <c r="AJ27" s="417">
        <f>AH27+AJ33</f>
        <v>0</v>
      </c>
      <c r="AK27" s="418"/>
      <c r="AL27" s="417">
        <f>AJ27+AL35</f>
        <v>0</v>
      </c>
      <c r="AM27" s="418"/>
      <c r="AN27" s="417">
        <f>AL27+AN37</f>
        <v>0</v>
      </c>
      <c r="AO27" s="418"/>
      <c r="AP27" s="417">
        <f>AN27+AP39</f>
        <v>0</v>
      </c>
      <c r="AQ27" s="429"/>
    </row>
    <row r="28" spans="1:43" s="12" customFormat="1" ht="23.25" hidden="1" customHeight="1" x14ac:dyDescent="0.3">
      <c r="A28" s="403"/>
      <c r="B28" s="106">
        <f>$P$1+MROUND(ROUNDDOWN(AB4*$I$1,-1),50)</f>
        <v>2350</v>
      </c>
      <c r="C28" s="107"/>
      <c r="D28" s="48">
        <f>B28-$P$1</f>
        <v>850</v>
      </c>
      <c r="E28" s="49"/>
      <c r="F28" s="27">
        <f>IF((AB5)&lt;=8,P1,P1+ROUND(INT(((AB5-8)*I1)),-1))</f>
        <v>1500</v>
      </c>
      <c r="G28" s="28"/>
      <c r="H28" s="27">
        <f>IF((AB7)&lt;=8,P1,P1+ROUND(INT(((AB7-8)*I1)),-1))</f>
        <v>1500</v>
      </c>
      <c r="I28" s="28"/>
      <c r="J28" s="30">
        <f>IF((AB9)&lt;=8,P1,P1+ROUND(INT(((AB9-8)*I1)),-1))</f>
        <v>1500</v>
      </c>
      <c r="K28" s="24"/>
      <c r="L28" s="27">
        <f>IF((AB11)&lt;=8,P1,P1+ROUND(INT(((AB11-8)*I1)),-1))</f>
        <v>1500</v>
      </c>
      <c r="M28" s="28"/>
      <c r="N28" s="30">
        <f>IF((AB13)&lt;=8,P1,P1+ROUND(INT(((AB13-8)*I1)),-1))</f>
        <v>1500</v>
      </c>
      <c r="O28" s="24"/>
      <c r="P28" s="30">
        <f>IF((AB15)&lt;=8,P1,P1+ROUND(INT(((AB15-8)*I1)),-1))</f>
        <v>1500</v>
      </c>
      <c r="Q28" s="24"/>
      <c r="R28" s="30">
        <f>IF((AB17)&lt;=8,P1,P1+ROUND(INT(((AB17-8)*I1)),-1))</f>
        <v>1500</v>
      </c>
      <c r="S28" s="24"/>
      <c r="T28" s="30">
        <f>IF((AB19)&lt;=8,P1,P1+ROUND(INT(((AB19-8)*I1)),-1))</f>
        <v>1500</v>
      </c>
      <c r="U28" s="24"/>
      <c r="V28" s="30">
        <f>IF((AB21)&lt;=8,P1,P1+ROUND(INT(((AB21-8)*I1)),-1))</f>
        <v>1500</v>
      </c>
      <c r="W28" s="24"/>
      <c r="X28" s="30">
        <f>IF((AB23)&lt;=8,P1,P1+ROUND(INT(((AB23-8)*I1)),-1))</f>
        <v>1500</v>
      </c>
      <c r="Y28" s="24"/>
      <c r="Z28" s="30">
        <f>IF((AB25)&lt;=8,P1,P1+ROUND(INT(((AB25-8)*I1)),-1))</f>
        <v>1500</v>
      </c>
      <c r="AA28" s="24"/>
      <c r="AB28" s="406"/>
      <c r="AC28" s="407"/>
      <c r="AD28" s="408"/>
      <c r="AE28" s="431"/>
      <c r="AF28" s="419"/>
      <c r="AG28" s="420"/>
      <c r="AH28" s="419"/>
      <c r="AI28" s="420"/>
      <c r="AJ28" s="419"/>
      <c r="AK28" s="420"/>
      <c r="AL28" s="419"/>
      <c r="AM28" s="420"/>
      <c r="AN28" s="419"/>
      <c r="AO28" s="420"/>
      <c r="AP28" s="419"/>
      <c r="AQ28" s="430"/>
    </row>
    <row r="29" spans="1:43" s="12" customFormat="1" ht="23.25" hidden="1" customHeight="1" x14ac:dyDescent="0.3">
      <c r="A29" s="402">
        <f>AD29</f>
        <v>0</v>
      </c>
      <c r="B29" s="104"/>
      <c r="C29" s="105">
        <f>MROUND(ROUNDDOWN(B30*0.8,-1),50)</f>
        <v>1900</v>
      </c>
      <c r="D29" s="46"/>
      <c r="E29" s="47">
        <f>C29-$S$1</f>
        <v>700</v>
      </c>
      <c r="F29" s="25"/>
      <c r="G29" s="26">
        <f t="shared" ref="G29:Q31" si="30">ROUND(F30*0.8,-1)</f>
        <v>1200</v>
      </c>
      <c r="H29" s="25"/>
      <c r="I29" s="26">
        <f t="shared" si="30"/>
        <v>1200</v>
      </c>
      <c r="J29" s="25"/>
      <c r="K29" s="22">
        <f t="shared" si="30"/>
        <v>1200</v>
      </c>
      <c r="L29" s="25"/>
      <c r="M29" s="26">
        <f t="shared" si="30"/>
        <v>1200</v>
      </c>
      <c r="N29" s="25"/>
      <c r="O29" s="22">
        <f t="shared" si="30"/>
        <v>1200</v>
      </c>
      <c r="P29" s="25"/>
      <c r="Q29" s="22">
        <f t="shared" si="28"/>
        <v>1200</v>
      </c>
      <c r="R29" s="25"/>
      <c r="S29" s="22">
        <f t="shared" ref="S29:AE41" si="31">ROUND(R30*0.8,-1)</f>
        <v>1200</v>
      </c>
      <c r="T29" s="25"/>
      <c r="U29" s="22">
        <f t="shared" si="29"/>
        <v>1200</v>
      </c>
      <c r="V29" s="25"/>
      <c r="W29" s="22">
        <f t="shared" si="27"/>
        <v>1200</v>
      </c>
      <c r="X29" s="25"/>
      <c r="Y29" s="22">
        <f t="shared" si="25"/>
        <v>1200</v>
      </c>
      <c r="Z29" s="25"/>
      <c r="AA29" s="22">
        <f t="shared" si="23"/>
        <v>1200</v>
      </c>
      <c r="AB29" s="14"/>
      <c r="AC29" s="11">
        <f t="shared" si="21"/>
        <v>1200</v>
      </c>
      <c r="AD29" s="404"/>
      <c r="AE29" s="405"/>
      <c r="AF29" s="414"/>
      <c r="AG29" s="414"/>
      <c r="AH29" s="409">
        <f>AF29+AH31</f>
        <v>0</v>
      </c>
      <c r="AI29" s="415"/>
      <c r="AJ29" s="409">
        <f>AH29+AJ33</f>
        <v>0</v>
      </c>
      <c r="AK29" s="415"/>
      <c r="AL29" s="409">
        <f>AJ29+AL35</f>
        <v>0</v>
      </c>
      <c r="AM29" s="415"/>
      <c r="AN29" s="409">
        <f>AL29+AN37</f>
        <v>0</v>
      </c>
      <c r="AO29" s="415"/>
      <c r="AP29" s="409">
        <f>AN29+AP39</f>
        <v>0</v>
      </c>
      <c r="AQ29" s="410"/>
    </row>
    <row r="30" spans="1:43" s="12" customFormat="1" ht="23.25" hidden="1" customHeight="1" x14ac:dyDescent="0.3">
      <c r="A30" s="403"/>
      <c r="B30" s="106">
        <f>$P$1+MROUND(ROUNDDOWN(AD4*$I$1,-1),50)</f>
        <v>2350</v>
      </c>
      <c r="C30" s="107"/>
      <c r="D30" s="48">
        <f>B30-$P$1</f>
        <v>850</v>
      </c>
      <c r="E30" s="49"/>
      <c r="F30" s="27">
        <f>IF((AD5)&lt;=8,P1,P1+ROUND(INT(((AD5-8)*I1)),-1))</f>
        <v>1500</v>
      </c>
      <c r="G30" s="28"/>
      <c r="H30" s="27">
        <f>IF((AD7)&lt;=8,P1,P1+ROUND(INT(((AD7-8)*I1)),-1))</f>
        <v>1500</v>
      </c>
      <c r="I30" s="28"/>
      <c r="J30" s="30">
        <f>IF((AD9)&lt;=8,P1,P1+ROUND(INT(((AD9-8)*I1)),-1))</f>
        <v>1500</v>
      </c>
      <c r="K30" s="24"/>
      <c r="L30" s="27">
        <f>IF((AD11)&lt;=8,P1,P1+ROUND(INT(((AD11-8)*I1)),-1))</f>
        <v>1500</v>
      </c>
      <c r="M30" s="28"/>
      <c r="N30" s="30">
        <f>IF((AD13)&lt;=8,P1,P1+ROUND(INT(((AD13-8)*I1)),-1))</f>
        <v>1500</v>
      </c>
      <c r="O30" s="24"/>
      <c r="P30" s="30">
        <f>IF((AD15)&lt;=8,P1,P1+ROUND(INT(((AD15-8)*I1)),-1))</f>
        <v>1500</v>
      </c>
      <c r="Q30" s="24"/>
      <c r="R30" s="30">
        <f>IF((AD17)&lt;=8,P1,P1+ROUND(INT(((AD17-8)*I1)),-1))</f>
        <v>1500</v>
      </c>
      <c r="S30" s="24"/>
      <c r="T30" s="30">
        <f>IF((AD19)&lt;=8,P1,P1+ROUND(INT(((AD19-8)*I1)),-1))</f>
        <v>1500</v>
      </c>
      <c r="U30" s="24"/>
      <c r="V30" s="30">
        <f>IF((AD21)&lt;=8,P1,P1+ROUND(INT(((AD21-8)*I1)),-1))</f>
        <v>1500</v>
      </c>
      <c r="W30" s="24"/>
      <c r="X30" s="30">
        <f>IF((AD23)&lt;=8,P1,P1+ROUND(INT(((AD23-8)*I1)),-1))</f>
        <v>1500</v>
      </c>
      <c r="Y30" s="24"/>
      <c r="Z30" s="30">
        <f>IF((AD25)&lt;=8,P1,P1+ROUND(INT(((AD25-8)*I1)),-1))</f>
        <v>1500</v>
      </c>
      <c r="AA30" s="24"/>
      <c r="AB30" s="17">
        <f>IF((AD27)&lt;=8,P1,P1+ROUND(INT(((AD27-8)*I1)),-1))</f>
        <v>1500</v>
      </c>
      <c r="AC30" s="13"/>
      <c r="AD30" s="406"/>
      <c r="AE30" s="407"/>
      <c r="AF30" s="408"/>
      <c r="AG30" s="408"/>
      <c r="AH30" s="411"/>
      <c r="AI30" s="416"/>
      <c r="AJ30" s="411"/>
      <c r="AK30" s="416"/>
      <c r="AL30" s="411"/>
      <c r="AM30" s="416"/>
      <c r="AN30" s="411"/>
      <c r="AO30" s="416"/>
      <c r="AP30" s="411"/>
      <c r="AQ30" s="412"/>
    </row>
    <row r="31" spans="1:43" s="12" customFormat="1" ht="23.25" hidden="1" customHeight="1" x14ac:dyDescent="0.3">
      <c r="A31" s="402">
        <f>AF31</f>
        <v>0</v>
      </c>
      <c r="B31" s="104"/>
      <c r="C31" s="105">
        <f>MROUND(ROUNDDOWN(B32*0.8,-1),50)</f>
        <v>1900</v>
      </c>
      <c r="D31" s="46"/>
      <c r="E31" s="47">
        <f>C31-$S$1</f>
        <v>700</v>
      </c>
      <c r="F31" s="25"/>
      <c r="G31" s="26">
        <f t="shared" ref="G31:Q33" si="32">ROUND(F32*0.8,-1)</f>
        <v>1200</v>
      </c>
      <c r="H31" s="25"/>
      <c r="I31" s="26">
        <f t="shared" si="32"/>
        <v>1200</v>
      </c>
      <c r="J31" s="25"/>
      <c r="K31" s="22">
        <f t="shared" si="32"/>
        <v>1200</v>
      </c>
      <c r="L31" s="25"/>
      <c r="M31" s="26">
        <f t="shared" si="32"/>
        <v>1200</v>
      </c>
      <c r="N31" s="25"/>
      <c r="O31" s="22">
        <f t="shared" si="32"/>
        <v>1200</v>
      </c>
      <c r="P31" s="25"/>
      <c r="Q31" s="22">
        <f t="shared" si="30"/>
        <v>1200</v>
      </c>
      <c r="R31" s="25"/>
      <c r="S31" s="22">
        <f t="shared" ref="S31:AC41" si="33">ROUND(R32*0.8,-1)</f>
        <v>1200</v>
      </c>
      <c r="T31" s="25"/>
      <c r="U31" s="22">
        <f t="shared" si="31"/>
        <v>1200</v>
      </c>
      <c r="V31" s="25"/>
      <c r="W31" s="22">
        <f t="shared" si="29"/>
        <v>1200</v>
      </c>
      <c r="X31" s="25"/>
      <c r="Y31" s="22">
        <f t="shared" si="27"/>
        <v>1200</v>
      </c>
      <c r="Z31" s="25"/>
      <c r="AA31" s="22">
        <f t="shared" si="25"/>
        <v>1200</v>
      </c>
      <c r="AB31" s="14"/>
      <c r="AC31" s="11">
        <f t="shared" si="23"/>
        <v>1200</v>
      </c>
      <c r="AD31" s="14"/>
      <c r="AE31" s="11">
        <f t="shared" si="21"/>
        <v>1200</v>
      </c>
      <c r="AF31" s="404"/>
      <c r="AG31" s="405"/>
      <c r="AH31" s="408"/>
      <c r="AI31" s="408"/>
      <c r="AJ31" s="417">
        <f>AH31+AJ33</f>
        <v>0</v>
      </c>
      <c r="AK31" s="418"/>
      <c r="AL31" s="417">
        <f>AJ31+AL35</f>
        <v>0</v>
      </c>
      <c r="AM31" s="418"/>
      <c r="AN31" s="417">
        <f>AL31+AN37</f>
        <v>0</v>
      </c>
      <c r="AO31" s="418"/>
      <c r="AP31" s="417">
        <f>AN31+AP39</f>
        <v>0</v>
      </c>
      <c r="AQ31" s="429"/>
    </row>
    <row r="32" spans="1:43" s="12" customFormat="1" ht="23.25" hidden="1" customHeight="1" x14ac:dyDescent="0.3">
      <c r="A32" s="403"/>
      <c r="B32" s="106">
        <f>$P$1+MROUND(ROUNDDOWN(AF4*$I$1,-1),50)</f>
        <v>2350</v>
      </c>
      <c r="C32" s="107"/>
      <c r="D32" s="48">
        <f>B32-$P$1</f>
        <v>850</v>
      </c>
      <c r="E32" s="49"/>
      <c r="F32" s="27">
        <f>IF((AF5)&lt;=8,P1,P1+ROUND(INT(((AF5-8)*I1)),-1))</f>
        <v>1500</v>
      </c>
      <c r="G32" s="28"/>
      <c r="H32" s="27">
        <f>IF((AF7)&lt;=8,P1,P1+ROUND(INT(((AF7-8)*I1)),-1))</f>
        <v>1500</v>
      </c>
      <c r="I32" s="28"/>
      <c r="J32" s="30">
        <f>IF((AF9)&lt;=8,P1,P1+ROUND(INT(((AF9-8)*I1)),-1))</f>
        <v>1500</v>
      </c>
      <c r="K32" s="24"/>
      <c r="L32" s="27">
        <f>IF((AF11)&lt;=8,P1,P1+ROUND(INT(((AF11-8)*I1)),-1))</f>
        <v>1500</v>
      </c>
      <c r="M32" s="28"/>
      <c r="N32" s="30">
        <f>IF((AF13)&lt;=8,P1,P1+ROUND(INT(((AF13-8)*I1)),-1))</f>
        <v>1500</v>
      </c>
      <c r="O32" s="24"/>
      <c r="P32" s="30">
        <f>IF((AF15)&lt;=8,P1,P1+ROUND(INT(((AF15-8)*I1)),-1))</f>
        <v>1500</v>
      </c>
      <c r="Q32" s="24"/>
      <c r="R32" s="30">
        <f>IF((AF17)&lt;=8,P1,P1+ROUND(INT(((AF17-8)*I1)),-1))</f>
        <v>1500</v>
      </c>
      <c r="S32" s="24"/>
      <c r="T32" s="30">
        <f>IF((AF19)&lt;=8,P1,P1+ROUND(INT(((AF19-8)*I1)),-1))</f>
        <v>1500</v>
      </c>
      <c r="U32" s="24"/>
      <c r="V32" s="30">
        <f>IF((AF21)&lt;=8,P1,P1+ROUND(INT(((AF21-8)*I1)),-1))</f>
        <v>1500</v>
      </c>
      <c r="W32" s="24"/>
      <c r="X32" s="30">
        <f>IF((AF23)&lt;=8,P1,P1+ROUND(INT(((AF23-8)*I1)),-1))</f>
        <v>1500</v>
      </c>
      <c r="Y32" s="24"/>
      <c r="Z32" s="30">
        <f>IF((AF25)&lt;=8,P1,P1+ROUND(INT(((AF25-8)*I1)),-1))</f>
        <v>1500</v>
      </c>
      <c r="AA32" s="24"/>
      <c r="AB32" s="17">
        <f>IF((AF27)&lt;=8,P1,P1+ROUND(INT(((AF27-8)*I1)),-1))</f>
        <v>1500</v>
      </c>
      <c r="AC32" s="24"/>
      <c r="AD32" s="30">
        <f>IF((AF29)&lt;=8,P1,P1+ROUND(INT(((AF29-8)*I1)),-1))</f>
        <v>1500</v>
      </c>
      <c r="AE32" s="24"/>
      <c r="AF32" s="406"/>
      <c r="AG32" s="407"/>
      <c r="AH32" s="408"/>
      <c r="AI32" s="408"/>
      <c r="AJ32" s="419"/>
      <c r="AK32" s="420"/>
      <c r="AL32" s="419"/>
      <c r="AM32" s="420"/>
      <c r="AN32" s="419"/>
      <c r="AO32" s="420"/>
      <c r="AP32" s="419"/>
      <c r="AQ32" s="430"/>
    </row>
    <row r="33" spans="1:43" s="12" customFormat="1" ht="27" hidden="1" customHeight="1" x14ac:dyDescent="0.3">
      <c r="A33" s="402">
        <f>AH33</f>
        <v>0</v>
      </c>
      <c r="B33" s="104"/>
      <c r="C33" s="105">
        <f>MROUND(ROUNDDOWN(B34*0.8,-1),50)</f>
        <v>1900</v>
      </c>
      <c r="D33" s="46"/>
      <c r="E33" s="47">
        <f>C33-$S$1</f>
        <v>700</v>
      </c>
      <c r="F33" s="25"/>
      <c r="G33" s="26">
        <f t="shared" ref="G33:Q35" si="34">ROUND(F34*0.8,-1)</f>
        <v>1200</v>
      </c>
      <c r="H33" s="25"/>
      <c r="I33" s="26">
        <f t="shared" si="34"/>
        <v>1200</v>
      </c>
      <c r="J33" s="25"/>
      <c r="K33" s="22">
        <f t="shared" si="34"/>
        <v>1200</v>
      </c>
      <c r="L33" s="25"/>
      <c r="M33" s="26">
        <f t="shared" si="34"/>
        <v>1200</v>
      </c>
      <c r="N33" s="25"/>
      <c r="O33" s="22">
        <f t="shared" si="34"/>
        <v>1200</v>
      </c>
      <c r="P33" s="25"/>
      <c r="Q33" s="22">
        <f t="shared" si="32"/>
        <v>1200</v>
      </c>
      <c r="R33" s="25"/>
      <c r="S33" s="22">
        <f t="shared" ref="S33:AA41" si="35">ROUND(R34*0.8,-1)</f>
        <v>1200</v>
      </c>
      <c r="T33" s="25"/>
      <c r="U33" s="22">
        <f t="shared" si="33"/>
        <v>1200</v>
      </c>
      <c r="V33" s="25"/>
      <c r="W33" s="22">
        <f t="shared" si="31"/>
        <v>1200</v>
      </c>
      <c r="X33" s="25"/>
      <c r="Y33" s="22">
        <f t="shared" si="29"/>
        <v>1200</v>
      </c>
      <c r="Z33" s="25"/>
      <c r="AA33" s="22">
        <f t="shared" si="27"/>
        <v>1200</v>
      </c>
      <c r="AB33" s="14"/>
      <c r="AC33" s="22">
        <f t="shared" si="25"/>
        <v>1200</v>
      </c>
      <c r="AD33" s="25"/>
      <c r="AE33" s="22">
        <f t="shared" si="23"/>
        <v>1200</v>
      </c>
      <c r="AF33" s="14"/>
      <c r="AG33" s="11">
        <f t="shared" si="21"/>
        <v>1200</v>
      </c>
      <c r="AH33" s="404"/>
      <c r="AI33" s="405"/>
      <c r="AJ33" s="408"/>
      <c r="AK33" s="408"/>
      <c r="AL33" s="409">
        <f>AJ33+AL35</f>
        <v>0</v>
      </c>
      <c r="AM33" s="415"/>
      <c r="AN33" s="409">
        <f>AL33+AN37</f>
        <v>0</v>
      </c>
      <c r="AO33" s="415"/>
      <c r="AP33" s="409">
        <f>AN33+AP39</f>
        <v>0</v>
      </c>
      <c r="AQ33" s="410"/>
    </row>
    <row r="34" spans="1:43" s="12" customFormat="1" ht="27" hidden="1" customHeight="1" x14ac:dyDescent="0.3">
      <c r="A34" s="403"/>
      <c r="B34" s="106">
        <f>$P$1+MROUND(ROUNDDOWN(AH4*$I$1,-1),50)</f>
        <v>2350</v>
      </c>
      <c r="C34" s="107"/>
      <c r="D34" s="48">
        <f>B34-$P$1</f>
        <v>850</v>
      </c>
      <c r="E34" s="49"/>
      <c r="F34" s="27">
        <f>IF((AH5)&lt;=8,P1,P1+ROUND(INT(((AH5-8)*I1)),-1))</f>
        <v>1500</v>
      </c>
      <c r="G34" s="28"/>
      <c r="H34" s="27">
        <f>IF((AH7)&lt;=8,P1,P1+ROUND(INT(((AH7-8)*I1)),-1))</f>
        <v>1500</v>
      </c>
      <c r="I34" s="28"/>
      <c r="J34" s="30">
        <f>IF((AH9)&lt;=8,P1,P1+ROUND(INT(((AH9-8)*I1)),-1))</f>
        <v>1500</v>
      </c>
      <c r="K34" s="24"/>
      <c r="L34" s="27">
        <f>IF((AH11)&lt;=8,P1,P1+ROUND(INT(((AH11-8)*I1)),-1))</f>
        <v>1500</v>
      </c>
      <c r="M34" s="28"/>
      <c r="N34" s="30">
        <f>IF((AH13)&lt;=8,P1,P1+ROUND(INT(((AH13-8)*I1)),-1))</f>
        <v>1500</v>
      </c>
      <c r="O34" s="24"/>
      <c r="P34" s="30">
        <f>IF((AH15)&lt;=8,P1,P1+ROUND(INT(((AH15-8)*I1)),-1))</f>
        <v>1500</v>
      </c>
      <c r="Q34" s="24"/>
      <c r="R34" s="30">
        <f>IF((AH17)&lt;=8,P1,P1+ROUND(INT(((AH17-8)*I1)),-1))</f>
        <v>1500</v>
      </c>
      <c r="S34" s="24"/>
      <c r="T34" s="30">
        <f>IF((AH19)&lt;=8,P1,P1+ROUND(INT(((AH19-8)*I1)),-1))</f>
        <v>1500</v>
      </c>
      <c r="U34" s="24"/>
      <c r="V34" s="30">
        <f>IF((AH21)&lt;=8,P1,P1+ROUND(INT(((AH21-8)*I1)),-1))</f>
        <v>1500</v>
      </c>
      <c r="W34" s="24"/>
      <c r="X34" s="30">
        <f>IF((AH23)&lt;=8,P1,P1+ROUND(INT(((AH23-8)*I1)),-1))</f>
        <v>1500</v>
      </c>
      <c r="Y34" s="24"/>
      <c r="Z34" s="30">
        <f>IF((AH25)&lt;=8,P1,P1+ROUND(INT(((AH25-8)*I1)),-1))</f>
        <v>1500</v>
      </c>
      <c r="AA34" s="24"/>
      <c r="AB34" s="17">
        <f>IF((AH27)&lt;=8,P1,P1+ROUND(INT(((AH27-8)*I1)),-1))</f>
        <v>1500</v>
      </c>
      <c r="AC34" s="24"/>
      <c r="AD34" s="30">
        <f>IF((AH29)&lt;=8,P1,P1+ROUND(INT(((AH29-8)*I1)),-1))</f>
        <v>1500</v>
      </c>
      <c r="AE34" s="24"/>
      <c r="AF34" s="17">
        <f>IF((AH31)&lt;=8,P1,P1+ROUND(INT(((AH31-8)*I1)),-1))</f>
        <v>1500</v>
      </c>
      <c r="AG34" s="13"/>
      <c r="AH34" s="406"/>
      <c r="AI34" s="407"/>
      <c r="AJ34" s="408"/>
      <c r="AK34" s="408"/>
      <c r="AL34" s="411"/>
      <c r="AM34" s="416"/>
      <c r="AN34" s="411"/>
      <c r="AO34" s="416"/>
      <c r="AP34" s="411"/>
      <c r="AQ34" s="412"/>
    </row>
    <row r="35" spans="1:43" s="12" customFormat="1" ht="27" hidden="1" customHeight="1" x14ac:dyDescent="0.3">
      <c r="A35" s="402">
        <f>AJ35</f>
        <v>0</v>
      </c>
      <c r="B35" s="104"/>
      <c r="C35" s="105">
        <f>MROUND(ROUNDDOWN(B36*0.8,-1),50)</f>
        <v>1900</v>
      </c>
      <c r="D35" s="46"/>
      <c r="E35" s="47">
        <f>C35-$S$1</f>
        <v>700</v>
      </c>
      <c r="F35" s="25"/>
      <c r="G35" s="26">
        <f t="shared" ref="G35:Q37" si="36">ROUND(F36*0.8,-1)</f>
        <v>1200</v>
      </c>
      <c r="H35" s="25"/>
      <c r="I35" s="26">
        <f t="shared" si="36"/>
        <v>1200</v>
      </c>
      <c r="J35" s="25"/>
      <c r="K35" s="22">
        <f t="shared" si="36"/>
        <v>1200</v>
      </c>
      <c r="L35" s="25"/>
      <c r="M35" s="26">
        <f t="shared" si="36"/>
        <v>1200</v>
      </c>
      <c r="N35" s="25"/>
      <c r="O35" s="22">
        <f t="shared" si="36"/>
        <v>1200</v>
      </c>
      <c r="P35" s="25"/>
      <c r="Q35" s="22">
        <f t="shared" si="34"/>
        <v>1200</v>
      </c>
      <c r="R35" s="25"/>
      <c r="S35" s="22">
        <f t="shared" ref="S35:Y41" si="37">ROUND(R36*0.8,-1)</f>
        <v>1200</v>
      </c>
      <c r="T35" s="25"/>
      <c r="U35" s="22">
        <f t="shared" si="35"/>
        <v>1200</v>
      </c>
      <c r="V35" s="25"/>
      <c r="W35" s="22">
        <f t="shared" si="33"/>
        <v>1200</v>
      </c>
      <c r="X35" s="25"/>
      <c r="Y35" s="22">
        <f t="shared" si="31"/>
        <v>1200</v>
      </c>
      <c r="Z35" s="25"/>
      <c r="AA35" s="22">
        <f t="shared" si="29"/>
        <v>1200</v>
      </c>
      <c r="AB35" s="14"/>
      <c r="AC35" s="22">
        <f t="shared" si="27"/>
        <v>1200</v>
      </c>
      <c r="AD35" s="25"/>
      <c r="AE35" s="22">
        <f t="shared" si="25"/>
        <v>1200</v>
      </c>
      <c r="AF35" s="25"/>
      <c r="AG35" s="22">
        <f t="shared" si="23"/>
        <v>1200</v>
      </c>
      <c r="AH35" s="25"/>
      <c r="AI35" s="22">
        <f t="shared" ref="AI35:AO41" si="38">ROUND(AH36*0.8,-1)</f>
        <v>1200</v>
      </c>
      <c r="AJ35" s="425"/>
      <c r="AK35" s="426"/>
      <c r="AL35" s="408"/>
      <c r="AM35" s="408"/>
      <c r="AN35" s="417">
        <f>AL35+AN37</f>
        <v>0</v>
      </c>
      <c r="AO35" s="418"/>
      <c r="AP35" s="417">
        <f>AN35+AP39</f>
        <v>0</v>
      </c>
      <c r="AQ35" s="429"/>
    </row>
    <row r="36" spans="1:43" s="12" customFormat="1" ht="27" hidden="1" customHeight="1" x14ac:dyDescent="0.3">
      <c r="A36" s="403"/>
      <c r="B36" s="106">
        <f>$P$1+MROUND(ROUNDDOWN(AJ4*$I$1,-1),50)</f>
        <v>2350</v>
      </c>
      <c r="C36" s="107"/>
      <c r="D36" s="48">
        <f>B36-$P$1</f>
        <v>850</v>
      </c>
      <c r="E36" s="49"/>
      <c r="F36" s="27">
        <f>IF((AJ5)&lt;=8,P1,P1+ROUND(INT(((AJ5-8)*I1)),-1))</f>
        <v>1500</v>
      </c>
      <c r="G36" s="28"/>
      <c r="H36" s="27">
        <f>IF((AJ7)&lt;=8,P1,P1+ROUND(INT(((AJ7-8)*I1)),-1))</f>
        <v>1500</v>
      </c>
      <c r="I36" s="28"/>
      <c r="J36" s="30">
        <f>IF((AJ9)&lt;=8,P1,P1+ROUND(INT(((AJ9-8)*I1)),-1))</f>
        <v>1500</v>
      </c>
      <c r="K36" s="24"/>
      <c r="L36" s="27">
        <f>IF((AJ11)&lt;=8,P1,P1+ROUND(INT(((AJ11-8)*I1)),-1))</f>
        <v>1500</v>
      </c>
      <c r="M36" s="28"/>
      <c r="N36" s="30">
        <f>IF((AJ13)&lt;=8,P1,P1+ROUND(INT(((AJ13-8)*I1)),-1))</f>
        <v>1500</v>
      </c>
      <c r="O36" s="24"/>
      <c r="P36" s="30">
        <f>IF((AJ15)&lt;=8,P1,P1+ROUND(INT(((AJ15-8)*I1)),-1))</f>
        <v>1500</v>
      </c>
      <c r="Q36" s="24"/>
      <c r="R36" s="30">
        <f>IF((AJ17)&lt;=8,P1,P1+ROUND(INT(((AJ17-8)*I1)),-1))</f>
        <v>1500</v>
      </c>
      <c r="S36" s="24"/>
      <c r="T36" s="30">
        <f>IF((AJ19)&lt;=8,P1,P1+ROUND(INT(((AJ19-8)*I1)),-1))</f>
        <v>1500</v>
      </c>
      <c r="U36" s="24"/>
      <c r="V36" s="30">
        <f>IF((AJ21)&lt;=8,P1,P1+ROUND(INT(((AJ21-8)*I1)),-1))</f>
        <v>1500</v>
      </c>
      <c r="W36" s="24"/>
      <c r="X36" s="30">
        <f>IF((AJ23)&lt;=8,P1,P1+ROUND(INT(((AJ23-8)*I1)),-1))</f>
        <v>1500</v>
      </c>
      <c r="Y36" s="24"/>
      <c r="Z36" s="30">
        <f>IF((AJ25)&lt;=8,P1,P1+ROUND(INT(((AJ25-8)*I1)),-1))</f>
        <v>1500</v>
      </c>
      <c r="AA36" s="24"/>
      <c r="AB36" s="17">
        <f>IF((AJ27)&lt;=8,P1,P1+ROUND(INT(((AJ27-8)*I1)),-1))</f>
        <v>1500</v>
      </c>
      <c r="AC36" s="24"/>
      <c r="AD36" s="30">
        <f>IF((AJ29)&lt;=8,P1,P1+ROUND(INT(((AJ29-8)*I1)),-1))</f>
        <v>1500</v>
      </c>
      <c r="AE36" s="24"/>
      <c r="AF36" s="30">
        <f>IF((AJ31)&lt;=8,P1,P1+ROUND(INT(((AJ31-8)*I1)),-1))</f>
        <v>1500</v>
      </c>
      <c r="AG36" s="24"/>
      <c r="AH36" s="30">
        <f>IF((AJ33)&lt;=8,P1,P1+ROUND(INT(((AJ33-8)*I1)),-1))</f>
        <v>1500</v>
      </c>
      <c r="AI36" s="24"/>
      <c r="AJ36" s="427"/>
      <c r="AK36" s="428"/>
      <c r="AL36" s="408"/>
      <c r="AM36" s="408"/>
      <c r="AN36" s="419"/>
      <c r="AO36" s="420"/>
      <c r="AP36" s="419"/>
      <c r="AQ36" s="430"/>
    </row>
    <row r="37" spans="1:43" s="12" customFormat="1" ht="27" hidden="1" customHeight="1" x14ac:dyDescent="0.3">
      <c r="A37" s="402">
        <f>AL37</f>
        <v>0</v>
      </c>
      <c r="B37" s="104"/>
      <c r="C37" s="105">
        <f>MROUND(ROUNDDOWN(B38*0.8,-1),50)</f>
        <v>1900</v>
      </c>
      <c r="D37" s="46"/>
      <c r="E37" s="47">
        <f>C37-$S$1</f>
        <v>700</v>
      </c>
      <c r="F37" s="25"/>
      <c r="G37" s="26">
        <f t="shared" ref="G37:Q39" si="39">ROUND(F38*0.8,-1)</f>
        <v>1200</v>
      </c>
      <c r="H37" s="25"/>
      <c r="I37" s="26">
        <f t="shared" si="39"/>
        <v>1200</v>
      </c>
      <c r="J37" s="25"/>
      <c r="K37" s="22">
        <f t="shared" si="39"/>
        <v>1200</v>
      </c>
      <c r="L37" s="25"/>
      <c r="M37" s="26">
        <f t="shared" si="39"/>
        <v>1200</v>
      </c>
      <c r="N37" s="25"/>
      <c r="O37" s="22">
        <f t="shared" si="39"/>
        <v>1200</v>
      </c>
      <c r="P37" s="25"/>
      <c r="Q37" s="22">
        <f t="shared" si="36"/>
        <v>1200</v>
      </c>
      <c r="R37" s="25"/>
      <c r="S37" s="22">
        <f t="shared" ref="S37:W41" si="40">ROUND(R38*0.8,-1)</f>
        <v>1200</v>
      </c>
      <c r="T37" s="25"/>
      <c r="U37" s="22">
        <f t="shared" si="37"/>
        <v>1200</v>
      </c>
      <c r="V37" s="25"/>
      <c r="W37" s="22">
        <f t="shared" si="35"/>
        <v>1200</v>
      </c>
      <c r="X37" s="25"/>
      <c r="Y37" s="22">
        <f t="shared" si="33"/>
        <v>1200</v>
      </c>
      <c r="Z37" s="25"/>
      <c r="AA37" s="22">
        <f t="shared" si="31"/>
        <v>1200</v>
      </c>
      <c r="AB37" s="14"/>
      <c r="AC37" s="22">
        <f t="shared" si="29"/>
        <v>1200</v>
      </c>
      <c r="AD37" s="25"/>
      <c r="AE37" s="22">
        <f t="shared" si="27"/>
        <v>1200</v>
      </c>
      <c r="AF37" s="25"/>
      <c r="AG37" s="22">
        <f t="shared" si="25"/>
        <v>1200</v>
      </c>
      <c r="AH37" s="25"/>
      <c r="AI37" s="22">
        <f t="shared" ref="AI37:AM41" si="41">ROUND(AH38*0.8,-1)</f>
        <v>1200</v>
      </c>
      <c r="AJ37" s="25"/>
      <c r="AK37" s="22">
        <f t="shared" si="38"/>
        <v>1200</v>
      </c>
      <c r="AL37" s="404"/>
      <c r="AM37" s="405"/>
      <c r="AN37" s="408"/>
      <c r="AO37" s="408"/>
      <c r="AP37" s="409">
        <f>AN37+AP39</f>
        <v>0</v>
      </c>
      <c r="AQ37" s="410"/>
    </row>
    <row r="38" spans="1:43" s="12" customFormat="1" ht="27" hidden="1" customHeight="1" x14ac:dyDescent="0.3">
      <c r="A38" s="403"/>
      <c r="B38" s="106">
        <f>$P$1+MROUND(ROUNDDOWN(AL4*$I$1,-1),50)</f>
        <v>2350</v>
      </c>
      <c r="C38" s="107"/>
      <c r="D38" s="48">
        <f>B38-$P$1</f>
        <v>850</v>
      </c>
      <c r="E38" s="49"/>
      <c r="F38" s="27">
        <f>IF((AL5)&lt;=8,P1,P1+ROUND(INT(((AL5-8)*I1)),-1))</f>
        <v>1500</v>
      </c>
      <c r="G38" s="28"/>
      <c r="H38" s="27">
        <f>IF((AL7)&lt;=8,P1,P1+ROUND(INT(((AL7-8)*I1)),-1))</f>
        <v>1500</v>
      </c>
      <c r="I38" s="28"/>
      <c r="J38" s="30">
        <f>IF((AL9)&lt;=8,P1,P1+ROUND(INT(((AL9-8)*I1)),-1))</f>
        <v>1500</v>
      </c>
      <c r="K38" s="24"/>
      <c r="L38" s="27">
        <f>IF((AL11)&lt;=8,P1,P1+ROUND(INT(((AL11-8)*I1)),-1))</f>
        <v>1500</v>
      </c>
      <c r="M38" s="28"/>
      <c r="N38" s="30">
        <f>IF((AL13)&lt;=8,P1,P1+ROUND(INT(((AL13-8)*I1)),-1))</f>
        <v>1500</v>
      </c>
      <c r="O38" s="24"/>
      <c r="P38" s="30">
        <f>IF((AL15)&lt;=8,P1,P1+ROUND(INT(((AL15-8)*I1)),-1))</f>
        <v>1500</v>
      </c>
      <c r="Q38" s="24"/>
      <c r="R38" s="30">
        <f>IF((AL17)&lt;=8,P1,P1+ROUND(INT(((AL17-8)*I1)),-1))</f>
        <v>1500</v>
      </c>
      <c r="S38" s="24"/>
      <c r="T38" s="30">
        <f>IF((AL19)&lt;=8,P1,P1+ROUND(INT(((AL19-8)*I1)),-1))</f>
        <v>1500</v>
      </c>
      <c r="U38" s="24"/>
      <c r="V38" s="30">
        <f>IF((AL21)&lt;=8,P1,P1+ROUND(INT(((AL21-8)*I1)),-1))</f>
        <v>1500</v>
      </c>
      <c r="W38" s="24"/>
      <c r="X38" s="30">
        <f>IF((AL23)&lt;=8,P1,P1+ROUND(INT(((AL23-8)*I1)),-1))</f>
        <v>1500</v>
      </c>
      <c r="Y38" s="24"/>
      <c r="Z38" s="30">
        <f>IF((AL25)&lt;=8,P1,P1+ROUND(INT(((AL25-8)*I1)),-1))</f>
        <v>1500</v>
      </c>
      <c r="AA38" s="24"/>
      <c r="AB38" s="17">
        <f>IF((AL27)&lt;=8,P1,P1+ROUND(INT(((AL27-8)*I1)),-1))</f>
        <v>1500</v>
      </c>
      <c r="AC38" s="24"/>
      <c r="AD38" s="30">
        <f>IF((AL29)&lt;=8,P1,P1+ROUND(INT(((AL29-8)*I1)),-1))</f>
        <v>1500</v>
      </c>
      <c r="AE38" s="24"/>
      <c r="AF38" s="30">
        <f>IF((AL31)&lt;=8,P1,P1+ROUND(INT(((AL31-8)*I1)),-1))</f>
        <v>1500</v>
      </c>
      <c r="AG38" s="24"/>
      <c r="AH38" s="30">
        <f>IF((AL33)&lt;=8,P1,P1+ROUND(INT(((AL33-8)*I1)),-1))</f>
        <v>1500</v>
      </c>
      <c r="AI38" s="24"/>
      <c r="AJ38" s="30">
        <f>IF((AL35)&lt;=8,P1,P1+ROUND(INT(((AL35-8)*I1)),-1))</f>
        <v>1500</v>
      </c>
      <c r="AK38" s="24"/>
      <c r="AL38" s="406"/>
      <c r="AM38" s="407"/>
      <c r="AN38" s="408"/>
      <c r="AO38" s="408"/>
      <c r="AP38" s="411"/>
      <c r="AQ38" s="412"/>
    </row>
    <row r="39" spans="1:43" s="12" customFormat="1" ht="27" hidden="1" customHeight="1" x14ac:dyDescent="0.3">
      <c r="A39" s="402">
        <f>AN39</f>
        <v>0</v>
      </c>
      <c r="B39" s="104"/>
      <c r="C39" s="105">
        <f>MROUND(ROUNDDOWN(B40*0.8,-1),50)</f>
        <v>1900</v>
      </c>
      <c r="D39" s="46"/>
      <c r="E39" s="47">
        <f>C39-$S$1</f>
        <v>700</v>
      </c>
      <c r="F39" s="25"/>
      <c r="G39" s="26">
        <f t="shared" ref="G39:Q41" si="42">ROUND(F40*0.8,-1)</f>
        <v>1200</v>
      </c>
      <c r="H39" s="25"/>
      <c r="I39" s="26">
        <f t="shared" si="42"/>
        <v>1200</v>
      </c>
      <c r="J39" s="25"/>
      <c r="K39" s="22">
        <f t="shared" si="42"/>
        <v>1200</v>
      </c>
      <c r="L39" s="25"/>
      <c r="M39" s="26">
        <f t="shared" si="42"/>
        <v>1200</v>
      </c>
      <c r="N39" s="25"/>
      <c r="O39" s="22">
        <f t="shared" si="42"/>
        <v>1200</v>
      </c>
      <c r="P39" s="25"/>
      <c r="Q39" s="22">
        <f t="shared" si="39"/>
        <v>1200</v>
      </c>
      <c r="R39" s="25"/>
      <c r="S39" s="22">
        <f t="shared" ref="S39:U41" si="43">ROUND(R40*0.8,-1)</f>
        <v>1200</v>
      </c>
      <c r="T39" s="25"/>
      <c r="U39" s="22">
        <f t="shared" si="40"/>
        <v>1200</v>
      </c>
      <c r="V39" s="25"/>
      <c r="W39" s="22">
        <f t="shared" si="37"/>
        <v>1200</v>
      </c>
      <c r="X39" s="25"/>
      <c r="Y39" s="22">
        <f t="shared" si="35"/>
        <v>1200</v>
      </c>
      <c r="Z39" s="25"/>
      <c r="AA39" s="22">
        <f t="shared" si="33"/>
        <v>1200</v>
      </c>
      <c r="AB39" s="14"/>
      <c r="AC39" s="22">
        <f t="shared" si="31"/>
        <v>1200</v>
      </c>
      <c r="AD39" s="25"/>
      <c r="AE39" s="22">
        <f t="shared" si="29"/>
        <v>1200</v>
      </c>
      <c r="AF39" s="25"/>
      <c r="AG39" s="22">
        <f t="shared" si="27"/>
        <v>1200</v>
      </c>
      <c r="AH39" s="25"/>
      <c r="AI39" s="22">
        <f t="shared" ref="AI39:AK41" si="44">ROUND(AH40*0.8,-1)</f>
        <v>1200</v>
      </c>
      <c r="AJ39" s="25"/>
      <c r="AK39" s="22">
        <f t="shared" si="41"/>
        <v>1200</v>
      </c>
      <c r="AL39" s="14"/>
      <c r="AM39" s="11">
        <f t="shared" si="38"/>
        <v>1200</v>
      </c>
      <c r="AN39" s="404"/>
      <c r="AO39" s="405"/>
      <c r="AP39" s="408"/>
      <c r="AQ39" s="413"/>
    </row>
    <row r="40" spans="1:43" s="12" customFormat="1" ht="27" hidden="1" customHeight="1" x14ac:dyDescent="0.3">
      <c r="A40" s="403"/>
      <c r="B40" s="106">
        <f>$P$1+MROUND(ROUNDDOWN(AN4*$I$1,-1),50)</f>
        <v>2350</v>
      </c>
      <c r="C40" s="107"/>
      <c r="D40" s="48">
        <f>B40-$P$1</f>
        <v>850</v>
      </c>
      <c r="E40" s="49"/>
      <c r="F40" s="27">
        <f>IF((AN5)&lt;=8,P1,P1+ROUND(INT(((AN5-8)*I1)),-1))</f>
        <v>1500</v>
      </c>
      <c r="G40" s="28"/>
      <c r="H40" s="27">
        <f>IF((AN7)&lt;=8,P1,P1+ROUND(INT(((AN7-8)*I1)),-1))</f>
        <v>1500</v>
      </c>
      <c r="I40" s="28"/>
      <c r="J40" s="30">
        <f>IF((AN9)&lt;=8,P1,P1+ROUND(INT(((AN9-8)*I1)),-1))</f>
        <v>1500</v>
      </c>
      <c r="K40" s="24"/>
      <c r="L40" s="27">
        <f>IF((AN11)&lt;=8,P1,P1+ROUND(INT(((AN11-8)*I1)),-1))</f>
        <v>1500</v>
      </c>
      <c r="M40" s="28"/>
      <c r="N40" s="30">
        <f>IF((AN13)&lt;=8,P1,P1+ROUND(INT(((AN13-8)*I1)),-1))</f>
        <v>1500</v>
      </c>
      <c r="O40" s="24"/>
      <c r="P40" s="30">
        <f>IF((AN15)&lt;=8,P1,P1+ROUND(INT(((AN15-8)*I1)),-1))</f>
        <v>1500</v>
      </c>
      <c r="Q40" s="24"/>
      <c r="R40" s="30">
        <f>IF((AN17)&lt;=8,P1,P1+ROUND(INT(((AN17-8)*I1)),-1))</f>
        <v>1500</v>
      </c>
      <c r="S40" s="24"/>
      <c r="T40" s="30">
        <f>IF((AN19)&lt;=8,P1,P1+ROUND(INT(((AN19-8)*I1)),-1))</f>
        <v>1500</v>
      </c>
      <c r="U40" s="24"/>
      <c r="V40" s="30">
        <f>IF((AN21)&lt;=8,P1,P1+ROUND(INT(((AN21-8)*I1)),-1))</f>
        <v>1500</v>
      </c>
      <c r="W40" s="24"/>
      <c r="X40" s="30">
        <f>IF((AN23)&lt;=8,P1,P1+ROUND(INT(((AN23-8)*I1)),-1))</f>
        <v>1500</v>
      </c>
      <c r="Y40" s="24"/>
      <c r="Z40" s="30">
        <f>IF((AN25)&lt;=8,P1,P1+ROUND(INT(((AN25-8)*I1)),-1))</f>
        <v>1500</v>
      </c>
      <c r="AA40" s="24"/>
      <c r="AB40" s="17">
        <f>IF((AN27)&lt;=8,P1,P1+ROUND(INT(((AN27-8)*I1)),-1))</f>
        <v>1500</v>
      </c>
      <c r="AC40" s="24"/>
      <c r="AD40" s="30">
        <f>IF((AN29)&lt;=8,P1,P1+ROUND(INT(((AN29-8)*I1)),-1))</f>
        <v>1500</v>
      </c>
      <c r="AE40" s="24"/>
      <c r="AF40" s="30">
        <f>IF((AN31)&lt;=8,P1,P1+ROUND(INT(((AN31-8)*I1)),-1))</f>
        <v>1500</v>
      </c>
      <c r="AG40" s="24"/>
      <c r="AH40" s="30">
        <f>IF((AN33)&lt;=8,P1,P1+ROUND(INT(((AN33-8)*I1)),-1))</f>
        <v>1500</v>
      </c>
      <c r="AI40" s="24"/>
      <c r="AJ40" s="30">
        <f>IF((AN35)&lt;=8,P1,P1+ROUND(INT(((AN35-8)*I1)),-1))</f>
        <v>1500</v>
      </c>
      <c r="AK40" s="24"/>
      <c r="AL40" s="17">
        <f>IF((AN37)&lt;=8,P1,P1+ROUND(INT(((AN37-8)*I1)),-1))</f>
        <v>1500</v>
      </c>
      <c r="AM40" s="13"/>
      <c r="AN40" s="406"/>
      <c r="AO40" s="407"/>
      <c r="AP40" s="408"/>
      <c r="AQ40" s="413"/>
    </row>
    <row r="41" spans="1:43" s="12" customFormat="1" ht="27" hidden="1" customHeight="1" x14ac:dyDescent="0.3">
      <c r="A41" s="402">
        <f>AP41</f>
        <v>0</v>
      </c>
      <c r="B41" s="104"/>
      <c r="C41" s="105">
        <f>MROUND(ROUNDDOWN(B42*0.8,-1),50)</f>
        <v>1900</v>
      </c>
      <c r="D41" s="46"/>
      <c r="E41" s="47">
        <f>C41-$S$1</f>
        <v>700</v>
      </c>
      <c r="F41" s="25"/>
      <c r="G41" s="26">
        <f t="shared" ref="G41:O41" si="45">ROUND(F42*0.8,-1)</f>
        <v>1200</v>
      </c>
      <c r="H41" s="25"/>
      <c r="I41" s="26">
        <f t="shared" si="45"/>
        <v>1200</v>
      </c>
      <c r="J41" s="25"/>
      <c r="K41" s="22">
        <f t="shared" si="45"/>
        <v>1200</v>
      </c>
      <c r="L41" s="25"/>
      <c r="M41" s="26">
        <f t="shared" si="45"/>
        <v>1200</v>
      </c>
      <c r="N41" s="25"/>
      <c r="O41" s="22">
        <f t="shared" si="45"/>
        <v>1200</v>
      </c>
      <c r="P41" s="25"/>
      <c r="Q41" s="22">
        <f t="shared" si="42"/>
        <v>1200</v>
      </c>
      <c r="R41" s="25"/>
      <c r="S41" s="22">
        <f t="shared" ref="S41" si="46">ROUND(R42*0.8,-1)</f>
        <v>1200</v>
      </c>
      <c r="T41" s="25"/>
      <c r="U41" s="22">
        <f t="shared" si="43"/>
        <v>1200</v>
      </c>
      <c r="V41" s="25"/>
      <c r="W41" s="22">
        <f t="shared" si="40"/>
        <v>1200</v>
      </c>
      <c r="X41" s="25"/>
      <c r="Y41" s="22">
        <f t="shared" si="37"/>
        <v>1200</v>
      </c>
      <c r="Z41" s="25"/>
      <c r="AA41" s="22">
        <f t="shared" si="35"/>
        <v>1200</v>
      </c>
      <c r="AB41" s="14"/>
      <c r="AC41" s="22">
        <f t="shared" si="33"/>
        <v>1200</v>
      </c>
      <c r="AD41" s="25"/>
      <c r="AE41" s="22">
        <f t="shared" si="31"/>
        <v>1200</v>
      </c>
      <c r="AF41" s="25"/>
      <c r="AG41" s="22">
        <f t="shared" si="29"/>
        <v>1200</v>
      </c>
      <c r="AH41" s="25"/>
      <c r="AI41" s="22">
        <f t="shared" ref="AI41" si="47">ROUND(AH42*0.8,-1)</f>
        <v>1200</v>
      </c>
      <c r="AJ41" s="25"/>
      <c r="AK41" s="22">
        <f t="shared" si="44"/>
        <v>1200</v>
      </c>
      <c r="AL41" s="14"/>
      <c r="AM41" s="11">
        <f t="shared" si="41"/>
        <v>1200</v>
      </c>
      <c r="AN41" s="14"/>
      <c r="AO41" s="11">
        <f t="shared" si="38"/>
        <v>1200</v>
      </c>
      <c r="AP41" s="404"/>
      <c r="AQ41" s="422"/>
    </row>
    <row r="42" spans="1:43" s="12" customFormat="1" ht="27" hidden="1" customHeight="1" thickBot="1" x14ac:dyDescent="0.35">
      <c r="A42" s="421"/>
      <c r="B42" s="106">
        <f>$P$1+MROUND(ROUNDDOWN(AP4*$I$1,-1),50)</f>
        <v>2350</v>
      </c>
      <c r="C42" s="107"/>
      <c r="D42" s="64">
        <f>B42-$P$1</f>
        <v>850</v>
      </c>
      <c r="E42" s="65"/>
      <c r="F42" s="37">
        <f>IF((AP5)&lt;=8,P1,P1+ROUND(INT(((AP5-8)*I1)),-1))</f>
        <v>1500</v>
      </c>
      <c r="G42" s="38"/>
      <c r="H42" s="37">
        <f>IF((AP7)&lt;=8,P1,P1+ROUND(INT(((AP7-8)*I1)),-1))</f>
        <v>1500</v>
      </c>
      <c r="I42" s="38"/>
      <c r="J42" s="39">
        <f>IF((AP9)&lt;=8,P1,P1+ROUND(INT(((AP9-8)*I1)),-1))</f>
        <v>1500</v>
      </c>
      <c r="K42" s="36"/>
      <c r="L42" s="37">
        <f>IF((AP11)&lt;=8,P1,P1+ROUND(INT(((AP11-8)*I1)),-1))</f>
        <v>1500</v>
      </c>
      <c r="M42" s="38"/>
      <c r="N42" s="39">
        <f>IF((AP13)&lt;=8,P1,P1+ROUND(INT(((AP13-8)*I1)),-1))</f>
        <v>1500</v>
      </c>
      <c r="O42" s="36"/>
      <c r="P42" s="39">
        <f>IF((AP15)&lt;=8,P1,P1+ROUND(INT(((AP15-8)*I1)),-1))</f>
        <v>1500</v>
      </c>
      <c r="Q42" s="36"/>
      <c r="R42" s="39">
        <f>IF((AP17)&lt;=8,P1,P1+ROUND(INT(((AP17-8)*I1)),-1))</f>
        <v>1500</v>
      </c>
      <c r="S42" s="36"/>
      <c r="T42" s="39">
        <f>IF((AP19)&lt;=8,P1,P1+ROUND(INT(((AP19-8)*I1)),-1))</f>
        <v>1500</v>
      </c>
      <c r="U42" s="36"/>
      <c r="V42" s="39">
        <f>IF((AP21)&lt;=8,P1,P1+ROUND(INT(((AP21-8)*I1)),-1))</f>
        <v>1500</v>
      </c>
      <c r="W42" s="36"/>
      <c r="X42" s="39">
        <f>IF((AP23)&lt;=8,P1,P1+ROUND(INT(((AP23-8)*I1)),-1))</f>
        <v>1500</v>
      </c>
      <c r="Y42" s="36"/>
      <c r="Z42" s="39">
        <f>IF((AP25)&lt;=8,P1,P1+ROUND(INT(((AP25-8)*I1)),-1))</f>
        <v>1500</v>
      </c>
      <c r="AA42" s="36"/>
      <c r="AB42" s="66">
        <f>IF((AP27)&lt;=8,P1,P1+ROUND(INT(((AP27-8)*I1)),-1))</f>
        <v>1500</v>
      </c>
      <c r="AC42" s="36"/>
      <c r="AD42" s="39">
        <f>IF((AP29)&lt;=8,P1,P1+ROUND(INT(((AP29-8)*I1)),-1))</f>
        <v>1500</v>
      </c>
      <c r="AE42" s="36"/>
      <c r="AF42" s="39">
        <f>IF((AP31)&lt;=8,P1,P1+ROUND(INT(((AP31-8)*I1)),-1))</f>
        <v>1500</v>
      </c>
      <c r="AG42" s="36"/>
      <c r="AH42" s="39">
        <f>IF((AP33)&lt;=8,P1,P1+ROUND(INT(((AP33-8)*I1)),-1))</f>
        <v>1500</v>
      </c>
      <c r="AI42" s="36"/>
      <c r="AJ42" s="39">
        <f>IF((AP35)&lt;=8,P1,P1+ROUND(INT(((AP35-8)*I1)),-1))</f>
        <v>1500</v>
      </c>
      <c r="AK42" s="36"/>
      <c r="AL42" s="39">
        <f>IF((AP37)&lt;=8,P1,P1+ROUND(INT(((AP37-8)*I1)),-1))</f>
        <v>1500</v>
      </c>
      <c r="AM42" s="36"/>
      <c r="AN42" s="39">
        <f>IF((AP39)&lt;=8,P1,P1+ROUND(INT(((AP39-8)*I1)),-1))</f>
        <v>1500</v>
      </c>
      <c r="AO42" s="36"/>
      <c r="AP42" s="423"/>
      <c r="AQ42" s="424"/>
    </row>
    <row r="43" spans="1:43" s="18" customFormat="1" ht="18" hidden="1" x14ac:dyDescent="0.3">
      <c r="B43" s="104"/>
      <c r="C43" s="105">
        <f>MROUND(ROUNDDOWN(B44*0.8,-1),50)</f>
        <v>1200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idden="1" x14ac:dyDescent="0.3">
      <c r="B44" s="106">
        <f>$P$1+MROUND(ROUNDDOWN(AR4*$I$1,-1),50)</f>
        <v>1500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idden="1" x14ac:dyDescent="0.3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idden="1" x14ac:dyDescent="0.3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idden="1" x14ac:dyDescent="0.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idden="1" x14ac:dyDescent="0.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idden="1" x14ac:dyDescent="0.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hidden="1" x14ac:dyDescent="0.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hidden="1" x14ac:dyDescent="0.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hidden="1" x14ac:dyDescent="0.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x14ac:dyDescent="0.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x14ac:dyDescent="0.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x14ac:dyDescent="0.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x14ac:dyDescent="0.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x14ac:dyDescent="0.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x14ac:dyDescent="0.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x14ac:dyDescent="0.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x14ac:dyDescent="0.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 x14ac:dyDescent="0.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 x14ac:dyDescent="0.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 x14ac:dyDescent="0.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 x14ac:dyDescent="0.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 x14ac:dyDescent="0.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 x14ac:dyDescent="0.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 x14ac:dyDescent="0.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 x14ac:dyDescent="0.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 x14ac:dyDescent="0.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 x14ac:dyDescent="0.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 x14ac:dyDescent="0.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 x14ac:dyDescent="0.3">
      <c r="L72" s="8"/>
      <c r="M72" s="8"/>
    </row>
    <row r="73" spans="12:43" ht="16.5" customHeight="1" x14ac:dyDescent="0.3"/>
    <row r="74" spans="12:43" ht="16.5" customHeight="1" x14ac:dyDescent="0.3"/>
    <row r="75" spans="12:43" ht="16.5" customHeight="1" x14ac:dyDescent="0.3"/>
    <row r="76" spans="12:43" ht="16.5" customHeight="1" x14ac:dyDescent="0.3"/>
    <row r="77" spans="12:43" ht="16.5" customHeight="1" x14ac:dyDescent="0.3"/>
    <row r="78" spans="12:43" ht="16.5" customHeight="1" x14ac:dyDescent="0.3"/>
  </sheetData>
  <mergeCells count="252">
    <mergeCell ref="I1:K1"/>
    <mergeCell ref="S1:T1"/>
    <mergeCell ref="X1:Y1"/>
    <mergeCell ref="AP9:AQ10"/>
    <mergeCell ref="AB11:AC12"/>
    <mergeCell ref="AF15:AG16"/>
    <mergeCell ref="AJ19:AK20"/>
    <mergeCell ref="AL19:AM20"/>
    <mergeCell ref="AN19:AO20"/>
    <mergeCell ref="AP5:AQ6"/>
    <mergeCell ref="P1:Q1"/>
    <mergeCell ref="AP7:AQ8"/>
    <mergeCell ref="AP4:AQ4"/>
    <mergeCell ref="AD5:AE6"/>
    <mergeCell ref="AF5:AG6"/>
    <mergeCell ref="AH5:AI6"/>
    <mergeCell ref="AJ5:AK6"/>
    <mergeCell ref="N9:O10"/>
    <mergeCell ref="P9:Q10"/>
    <mergeCell ref="R9:S10"/>
    <mergeCell ref="T9:U10"/>
    <mergeCell ref="V9:W10"/>
    <mergeCell ref="X9:Y10"/>
    <mergeCell ref="R7:S8"/>
    <mergeCell ref="AN5:AO6"/>
    <mergeCell ref="Z9:AA10"/>
    <mergeCell ref="AB9:AC10"/>
    <mergeCell ref="AD9:AE10"/>
    <mergeCell ref="AF9:AG10"/>
    <mergeCell ref="AH9:AI10"/>
    <mergeCell ref="AJ9:AK10"/>
    <mergeCell ref="AJ4:AK4"/>
    <mergeCell ref="AL4:AM4"/>
    <mergeCell ref="AN4:AO4"/>
    <mergeCell ref="Z5:AA6"/>
    <mergeCell ref="AB5:AC6"/>
    <mergeCell ref="T4:U4"/>
    <mergeCell ref="V4:W4"/>
    <mergeCell ref="X4:Y4"/>
    <mergeCell ref="Z4:AA4"/>
    <mergeCell ref="AB4:AC4"/>
    <mergeCell ref="AD4:AE4"/>
    <mergeCell ref="AF4:AG4"/>
    <mergeCell ref="AH4:AI4"/>
    <mergeCell ref="AL5:AM6"/>
    <mergeCell ref="V5:W6"/>
    <mergeCell ref="X5:Y6"/>
    <mergeCell ref="B3:E3"/>
    <mergeCell ref="N3:O3"/>
    <mergeCell ref="P3:Q3"/>
    <mergeCell ref="A2:AQ2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R3:S3"/>
    <mergeCell ref="F3:M3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T7:U8"/>
    <mergeCell ref="V7:W8"/>
    <mergeCell ref="AL9:AM10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X11:Y12"/>
    <mergeCell ref="Z11:AA12"/>
    <mergeCell ref="AD7:AE8"/>
    <mergeCell ref="AF7:AG8"/>
    <mergeCell ref="AH7:AI8"/>
    <mergeCell ref="AJ7:AK8"/>
    <mergeCell ref="AL7:AM8"/>
    <mergeCell ref="AN7:AO8"/>
    <mergeCell ref="X7:Y8"/>
    <mergeCell ref="Z7:AA8"/>
    <mergeCell ref="AB7:AC8"/>
    <mergeCell ref="AN11:AO12"/>
    <mergeCell ref="AP11:AQ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AD13:AE14"/>
    <mergeCell ref="AF13:AG14"/>
    <mergeCell ref="AH13:AI14"/>
    <mergeCell ref="AJ13:AK14"/>
    <mergeCell ref="AL13:AM14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N31:AO32"/>
    <mergeCell ref="AP31:AQ32"/>
    <mergeCell ref="A29:A30"/>
    <mergeCell ref="AD29:AE30"/>
    <mergeCell ref="AF29:AG30"/>
    <mergeCell ref="A37:A38"/>
    <mergeCell ref="AL37:AM38"/>
    <mergeCell ref="AN37:AO38"/>
    <mergeCell ref="AP37:AQ38"/>
    <mergeCell ref="A39:A40"/>
    <mergeCell ref="AN39:AO40"/>
    <mergeCell ref="AP39:AQ40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BG72"/>
  <sheetViews>
    <sheetView topLeftCell="A2" zoomScale="60" zoomScaleNormal="60" workbookViewId="0">
      <selection activeCell="Q18" sqref="Q18"/>
    </sheetView>
  </sheetViews>
  <sheetFormatPr defaultColWidth="3" defaultRowHeight="16.5" x14ac:dyDescent="0.3"/>
  <cols>
    <col min="1" max="1" width="15.875" style="2" customWidth="1"/>
    <col min="2" max="5" width="8.625" style="2" customWidth="1"/>
    <col min="6" max="31" width="8.625" style="1" customWidth="1"/>
    <col min="32" max="43" width="8.125" style="1" hidden="1" customWidth="1"/>
    <col min="44" max="59" width="3.5" style="2" hidden="1" customWidth="1"/>
    <col min="60" max="74" width="0" style="2" hidden="1" customWidth="1"/>
    <col min="75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16.5" hidden="1" customHeight="1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7.25" thickBot="1" x14ac:dyDescent="0.35">
      <c r="B2" s="513" t="s">
        <v>64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3"/>
      <c r="AH2" s="513"/>
      <c r="AI2" s="513"/>
      <c r="AJ2" s="513"/>
      <c r="AK2" s="513"/>
      <c r="AL2" s="513"/>
      <c r="AM2" s="513"/>
      <c r="AN2" s="513"/>
      <c r="AO2" s="513"/>
      <c r="AP2" s="513"/>
      <c r="AQ2" s="513"/>
    </row>
    <row r="3" spans="1:46" s="170" customFormat="1" ht="51.75" customHeight="1" x14ac:dyDescent="0.3">
      <c r="A3" s="165" t="s">
        <v>48</v>
      </c>
      <c r="B3" s="514" t="s">
        <v>243</v>
      </c>
      <c r="C3" s="515"/>
      <c r="D3" s="515"/>
      <c r="E3" s="516"/>
      <c r="F3" s="517" t="s">
        <v>241</v>
      </c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9"/>
      <c r="AF3" s="516" t="e">
        <f t="shared" ref="AF3" si="0">$B$3+AF4</f>
        <v>#VALUE!</v>
      </c>
      <c r="AG3" s="511"/>
      <c r="AH3" s="511" t="e">
        <f t="shared" ref="AH3" si="1">$B$3+AH4</f>
        <v>#VALUE!</v>
      </c>
      <c r="AI3" s="511"/>
      <c r="AJ3" s="511" t="e">
        <f t="shared" ref="AJ3" si="2">$B$3+AJ4</f>
        <v>#VALUE!</v>
      </c>
      <c r="AK3" s="511"/>
      <c r="AL3" s="511" t="e">
        <f t="shared" ref="AL3" si="3">$B$3+AL4</f>
        <v>#VALUE!</v>
      </c>
      <c r="AM3" s="511"/>
      <c r="AN3" s="511" t="e">
        <f t="shared" ref="AN3" si="4">$B$3+AN4</f>
        <v>#VALUE!</v>
      </c>
      <c r="AO3" s="511"/>
      <c r="AP3" s="511" t="e">
        <f t="shared" ref="AP3" si="5">$B$3+AP4</f>
        <v>#VALUE!</v>
      </c>
      <c r="AQ3" s="512"/>
    </row>
    <row r="4" spans="1:46" s="139" customFormat="1" ht="51.75" customHeight="1" x14ac:dyDescent="0.3">
      <c r="A4" s="507" t="s">
        <v>41</v>
      </c>
      <c r="B4" s="508"/>
      <c r="C4" s="508"/>
      <c r="D4" s="509" t="s">
        <v>49</v>
      </c>
      <c r="E4" s="510"/>
      <c r="F4" s="468">
        <v>0.7</v>
      </c>
      <c r="G4" s="468"/>
      <c r="H4" s="503">
        <f>+F4+H5</f>
        <v>1.8</v>
      </c>
      <c r="I4" s="503"/>
      <c r="J4" s="503">
        <f>+H4+J7</f>
        <v>2.4</v>
      </c>
      <c r="K4" s="503"/>
      <c r="L4" s="503">
        <f>J4+L9</f>
        <v>3.2</v>
      </c>
      <c r="M4" s="503"/>
      <c r="N4" s="503">
        <f>L4+N11</f>
        <v>4</v>
      </c>
      <c r="O4" s="503"/>
      <c r="P4" s="503">
        <f>+N4+P13</f>
        <v>5.0999999999999996</v>
      </c>
      <c r="Q4" s="503"/>
      <c r="R4" s="503">
        <f>+P4+R15</f>
        <v>6.5</v>
      </c>
      <c r="S4" s="503"/>
      <c r="T4" s="503">
        <f>+R4+T17</f>
        <v>7.3</v>
      </c>
      <c r="U4" s="503"/>
      <c r="V4" s="503">
        <f>+T4+V19</f>
        <v>8.6</v>
      </c>
      <c r="W4" s="503"/>
      <c r="X4" s="503">
        <f>+V4+X21</f>
        <v>9.6999999999999993</v>
      </c>
      <c r="Y4" s="503"/>
      <c r="Z4" s="503">
        <f>+X4+Z23</f>
        <v>10.7</v>
      </c>
      <c r="AA4" s="503"/>
      <c r="AB4" s="503">
        <f>+Z4+AB25</f>
        <v>11.899999999999999</v>
      </c>
      <c r="AC4" s="503"/>
      <c r="AD4" s="503">
        <f>+AB4+AD27</f>
        <v>13.799999999999999</v>
      </c>
      <c r="AE4" s="506"/>
      <c r="AF4" s="502">
        <f>+AD4+AF29</f>
        <v>13.799999999999999</v>
      </c>
      <c r="AG4" s="503"/>
      <c r="AH4" s="503">
        <f>+AF4+AH31</f>
        <v>13.799999999999999</v>
      </c>
      <c r="AI4" s="503"/>
      <c r="AJ4" s="503">
        <f>+AH4+AJ33</f>
        <v>13.799999999999999</v>
      </c>
      <c r="AK4" s="503"/>
      <c r="AL4" s="503">
        <f>+AJ4+AL35</f>
        <v>13.799999999999999</v>
      </c>
      <c r="AM4" s="503"/>
      <c r="AN4" s="503">
        <f>+AL4+AN37</f>
        <v>13.799999999999999</v>
      </c>
      <c r="AO4" s="503"/>
      <c r="AP4" s="503">
        <f>+AN4+AP39</f>
        <v>13.799999999999999</v>
      </c>
      <c r="AQ4" s="506"/>
    </row>
    <row r="5" spans="1:46" s="139" customFormat="1" ht="27" customHeight="1" x14ac:dyDescent="0.3">
      <c r="A5" s="477" t="s">
        <v>98</v>
      </c>
      <c r="B5" s="140"/>
      <c r="C5" s="141">
        <f>MROUND(ROUNDDOWN(B6*0.8,-1),50)</f>
        <v>1200</v>
      </c>
      <c r="D5" s="142"/>
      <c r="E5" s="143">
        <f>C5-$S$1</f>
        <v>0</v>
      </c>
      <c r="F5" s="479" t="s">
        <v>65</v>
      </c>
      <c r="G5" s="466"/>
      <c r="H5" s="468">
        <v>1.1000000000000001</v>
      </c>
      <c r="I5" s="468"/>
      <c r="J5" s="492">
        <f>H5+J7</f>
        <v>1.7000000000000002</v>
      </c>
      <c r="K5" s="470"/>
      <c r="L5" s="492">
        <f>J5+L9</f>
        <v>2.5</v>
      </c>
      <c r="M5" s="470"/>
      <c r="N5" s="492">
        <f>L5+N11</f>
        <v>3.3</v>
      </c>
      <c r="O5" s="470"/>
      <c r="P5" s="492">
        <f>N5+P13</f>
        <v>4.4000000000000004</v>
      </c>
      <c r="Q5" s="470"/>
      <c r="R5" s="492">
        <f>P5+R15</f>
        <v>5.8000000000000007</v>
      </c>
      <c r="S5" s="470"/>
      <c r="T5" s="492">
        <f>R5+T17</f>
        <v>6.6000000000000005</v>
      </c>
      <c r="U5" s="470"/>
      <c r="V5" s="492">
        <f>T5+V19</f>
        <v>7.9</v>
      </c>
      <c r="W5" s="470"/>
      <c r="X5" s="492">
        <f>V5+X21</f>
        <v>9</v>
      </c>
      <c r="Y5" s="470"/>
      <c r="Z5" s="434">
        <f>X5+Z23</f>
        <v>10</v>
      </c>
      <c r="AA5" s="462"/>
      <c r="AB5" s="434">
        <f>Z5+AB25</f>
        <v>11.2</v>
      </c>
      <c r="AC5" s="462"/>
      <c r="AD5" s="434">
        <f>AB5+AD27</f>
        <v>13.1</v>
      </c>
      <c r="AE5" s="435"/>
      <c r="AF5" s="461">
        <f>AD5+AF29</f>
        <v>13.1</v>
      </c>
      <c r="AG5" s="462"/>
      <c r="AH5" s="434">
        <f>AF5+AH31</f>
        <v>13.1</v>
      </c>
      <c r="AI5" s="462"/>
      <c r="AJ5" s="434">
        <f>AH5+AJ33</f>
        <v>13.1</v>
      </c>
      <c r="AK5" s="462"/>
      <c r="AL5" s="434">
        <f>AJ5+AL35</f>
        <v>13.1</v>
      </c>
      <c r="AM5" s="462"/>
      <c r="AN5" s="434">
        <f>AL5+AN37</f>
        <v>13.1</v>
      </c>
      <c r="AO5" s="462"/>
      <c r="AP5" s="434">
        <f>AN5+AP39</f>
        <v>13.1</v>
      </c>
      <c r="AQ5" s="435"/>
    </row>
    <row r="6" spans="1:46" s="139" customFormat="1" ht="27" customHeight="1" x14ac:dyDescent="0.3">
      <c r="A6" s="453"/>
      <c r="B6" s="144">
        <v>1500</v>
      </c>
      <c r="C6" s="145"/>
      <c r="D6" s="146">
        <f>B6-$P$1</f>
        <v>0</v>
      </c>
      <c r="E6" s="147"/>
      <c r="F6" s="467"/>
      <c r="G6" s="457"/>
      <c r="H6" s="468"/>
      <c r="I6" s="468"/>
      <c r="J6" s="493"/>
      <c r="K6" s="472"/>
      <c r="L6" s="493"/>
      <c r="M6" s="472"/>
      <c r="N6" s="493"/>
      <c r="O6" s="472"/>
      <c r="P6" s="493"/>
      <c r="Q6" s="472"/>
      <c r="R6" s="493"/>
      <c r="S6" s="472"/>
      <c r="T6" s="493"/>
      <c r="U6" s="472"/>
      <c r="V6" s="493"/>
      <c r="W6" s="472"/>
      <c r="X6" s="493"/>
      <c r="Y6" s="472"/>
      <c r="Z6" s="436"/>
      <c r="AA6" s="464"/>
      <c r="AB6" s="436"/>
      <c r="AC6" s="464"/>
      <c r="AD6" s="436"/>
      <c r="AE6" s="437"/>
      <c r="AF6" s="463"/>
      <c r="AG6" s="464"/>
      <c r="AH6" s="436"/>
      <c r="AI6" s="464"/>
      <c r="AJ6" s="436"/>
      <c r="AK6" s="464"/>
      <c r="AL6" s="436"/>
      <c r="AM6" s="464"/>
      <c r="AN6" s="436"/>
      <c r="AO6" s="464"/>
      <c r="AP6" s="436"/>
      <c r="AQ6" s="437"/>
    </row>
    <row r="7" spans="1:46" s="139" customFormat="1" ht="27" customHeight="1" x14ac:dyDescent="0.3">
      <c r="A7" s="477" t="s">
        <v>99</v>
      </c>
      <c r="B7" s="140"/>
      <c r="C7" s="141">
        <f>MROUND(ROUNDDOWN(B8*0.8,-1),50)</f>
        <v>1200</v>
      </c>
      <c r="D7" s="142"/>
      <c r="E7" s="143">
        <f>C7-$S$1</f>
        <v>0</v>
      </c>
      <c r="F7" s="168"/>
      <c r="G7" s="162">
        <f>MROUND(ROUNDDOWN(F8*0.8,-1),50)</f>
        <v>1200</v>
      </c>
      <c r="H7" s="479" t="s">
        <v>166</v>
      </c>
      <c r="I7" s="466"/>
      <c r="J7" s="468">
        <v>0.6</v>
      </c>
      <c r="K7" s="468"/>
      <c r="L7" s="492">
        <f>J7+L9</f>
        <v>1.4</v>
      </c>
      <c r="M7" s="470"/>
      <c r="N7" s="492">
        <f>L7+N11</f>
        <v>2.2000000000000002</v>
      </c>
      <c r="O7" s="470"/>
      <c r="P7" s="492">
        <f>N7+P13</f>
        <v>3.3000000000000003</v>
      </c>
      <c r="Q7" s="470"/>
      <c r="R7" s="492">
        <f>P7+R15</f>
        <v>4.7</v>
      </c>
      <c r="S7" s="470"/>
      <c r="T7" s="492">
        <f>R7+T17</f>
        <v>5.5</v>
      </c>
      <c r="U7" s="470"/>
      <c r="V7" s="492">
        <f>T7+V19</f>
        <v>6.8</v>
      </c>
      <c r="W7" s="470"/>
      <c r="X7" s="492">
        <f>V7+X21</f>
        <v>7.9</v>
      </c>
      <c r="Y7" s="470"/>
      <c r="Z7" s="492">
        <f>X7+Z23</f>
        <v>8.9</v>
      </c>
      <c r="AA7" s="470"/>
      <c r="AB7" s="434">
        <f>Z7+AB25</f>
        <v>10.1</v>
      </c>
      <c r="AC7" s="462"/>
      <c r="AD7" s="434">
        <f>AB7+AD27</f>
        <v>12</v>
      </c>
      <c r="AE7" s="435"/>
      <c r="AF7" s="461">
        <f>AD7+AF29</f>
        <v>12</v>
      </c>
      <c r="AG7" s="462"/>
      <c r="AH7" s="434">
        <f>AF7+AH31</f>
        <v>12</v>
      </c>
      <c r="AI7" s="462"/>
      <c r="AJ7" s="434">
        <f>AH7+AJ33</f>
        <v>12</v>
      </c>
      <c r="AK7" s="462"/>
      <c r="AL7" s="434">
        <f>AJ7+AL35</f>
        <v>12</v>
      </c>
      <c r="AM7" s="462"/>
      <c r="AN7" s="434">
        <f>AL7+AN37</f>
        <v>12</v>
      </c>
      <c r="AO7" s="462"/>
      <c r="AP7" s="434">
        <f>AN7+AP39</f>
        <v>12</v>
      </c>
      <c r="AQ7" s="435"/>
    </row>
    <row r="8" spans="1:46" s="139" customFormat="1" ht="27" customHeight="1" x14ac:dyDescent="0.3">
      <c r="A8" s="453"/>
      <c r="B8" s="144">
        <v>1500</v>
      </c>
      <c r="C8" s="145"/>
      <c r="D8" s="146">
        <f>B8-$P$1</f>
        <v>0</v>
      </c>
      <c r="E8" s="147"/>
      <c r="F8" s="332">
        <f>IF((H5)&lt;=$X$1,$P$1,$P$1+MROUND(ROUNDDOWN((H5-$X$1)*$I$1,-1),50))</f>
        <v>1500</v>
      </c>
      <c r="G8" s="171"/>
      <c r="H8" s="467"/>
      <c r="I8" s="457"/>
      <c r="J8" s="468"/>
      <c r="K8" s="468"/>
      <c r="L8" s="493"/>
      <c r="M8" s="472"/>
      <c r="N8" s="493"/>
      <c r="O8" s="472"/>
      <c r="P8" s="493"/>
      <c r="Q8" s="472"/>
      <c r="R8" s="493"/>
      <c r="S8" s="472"/>
      <c r="T8" s="493"/>
      <c r="U8" s="472"/>
      <c r="V8" s="493"/>
      <c r="W8" s="472"/>
      <c r="X8" s="493"/>
      <c r="Y8" s="472"/>
      <c r="Z8" s="493"/>
      <c r="AA8" s="472"/>
      <c r="AB8" s="436"/>
      <c r="AC8" s="464"/>
      <c r="AD8" s="436"/>
      <c r="AE8" s="437"/>
      <c r="AF8" s="463"/>
      <c r="AG8" s="464"/>
      <c r="AH8" s="436"/>
      <c r="AI8" s="464"/>
      <c r="AJ8" s="436"/>
      <c r="AK8" s="464"/>
      <c r="AL8" s="436"/>
      <c r="AM8" s="464"/>
      <c r="AN8" s="436"/>
      <c r="AO8" s="464"/>
      <c r="AP8" s="436"/>
      <c r="AQ8" s="437"/>
    </row>
    <row r="9" spans="1:46" s="139" customFormat="1" ht="27" customHeight="1" x14ac:dyDescent="0.3">
      <c r="A9" s="477" t="s">
        <v>100</v>
      </c>
      <c r="B9" s="140"/>
      <c r="C9" s="141">
        <f>MROUND(ROUNDDOWN(B10*0.8,-1),50)</f>
        <v>1450</v>
      </c>
      <c r="D9" s="142"/>
      <c r="E9" s="143">
        <f>C9-$S$1</f>
        <v>250</v>
      </c>
      <c r="F9" s="168"/>
      <c r="G9" s="162">
        <f>MROUND(ROUNDDOWN(F10*0.8,-1),50)</f>
        <v>1200</v>
      </c>
      <c r="H9" s="168"/>
      <c r="I9" s="338">
        <f>MROUND(ROUNDDOWN(H10*0.8,-1),50)</f>
        <v>1200</v>
      </c>
      <c r="J9" s="479" t="s">
        <v>167</v>
      </c>
      <c r="K9" s="466"/>
      <c r="L9" s="468">
        <v>0.8</v>
      </c>
      <c r="M9" s="468"/>
      <c r="N9" s="494">
        <f>L9+N11</f>
        <v>1.6</v>
      </c>
      <c r="O9" s="498"/>
      <c r="P9" s="494">
        <f>N9+P13</f>
        <v>2.7</v>
      </c>
      <c r="Q9" s="498"/>
      <c r="R9" s="494">
        <f>P9+R15</f>
        <v>4.0999999999999996</v>
      </c>
      <c r="S9" s="498"/>
      <c r="T9" s="494">
        <f>R9+T17</f>
        <v>4.8999999999999995</v>
      </c>
      <c r="U9" s="498"/>
      <c r="V9" s="494">
        <f>T9+V19</f>
        <v>6.1999999999999993</v>
      </c>
      <c r="W9" s="498"/>
      <c r="X9" s="494">
        <f>V9+X21</f>
        <v>7.2999999999999989</v>
      </c>
      <c r="Y9" s="498"/>
      <c r="Z9" s="494">
        <f>X9+Z23</f>
        <v>8.2999999999999989</v>
      </c>
      <c r="AA9" s="498"/>
      <c r="AB9" s="446">
        <f>Z9+AB25</f>
        <v>9.4999999999999982</v>
      </c>
      <c r="AC9" s="447"/>
      <c r="AD9" s="446">
        <f>AB9+AD27</f>
        <v>11.399999999999999</v>
      </c>
      <c r="AE9" s="450"/>
      <c r="AF9" s="490">
        <f>AD9+AF29</f>
        <v>11.399999999999999</v>
      </c>
      <c r="AG9" s="447"/>
      <c r="AH9" s="446">
        <f>AF9+AH31</f>
        <v>11.399999999999999</v>
      </c>
      <c r="AI9" s="447"/>
      <c r="AJ9" s="446">
        <f>AH9+AJ33</f>
        <v>11.399999999999999</v>
      </c>
      <c r="AK9" s="447"/>
      <c r="AL9" s="446">
        <f>AJ9+AL35</f>
        <v>11.399999999999999</v>
      </c>
      <c r="AM9" s="447"/>
      <c r="AN9" s="446">
        <f>AL9+AN37</f>
        <v>11.399999999999999</v>
      </c>
      <c r="AO9" s="447"/>
      <c r="AP9" s="446">
        <f>AN9+AP39</f>
        <v>11.399999999999999</v>
      </c>
      <c r="AQ9" s="450"/>
    </row>
    <row r="10" spans="1:46" s="139" customFormat="1" ht="27" customHeight="1" x14ac:dyDescent="0.3">
      <c r="A10" s="453"/>
      <c r="B10" s="144">
        <f>$P$1+MROUND(ROUNDDOWN(J4*$I$1,-1),50)</f>
        <v>1800</v>
      </c>
      <c r="C10" s="145"/>
      <c r="D10" s="146">
        <f>B10-$P$1</f>
        <v>300</v>
      </c>
      <c r="E10" s="147"/>
      <c r="F10" s="332">
        <f>IF((J5)&lt;=$X$1,$P$1,$P$1+MROUND(ROUNDDOWN((J5-$X$1)*$I$1,-1),50))</f>
        <v>1500</v>
      </c>
      <c r="G10" s="171"/>
      <c r="H10" s="332">
        <f>IF((J7)&lt;=$X$1,$P$1,$P$1+MROUND(ROUNDDOWN((J7-$X$1)*$I$1,-1),50))</f>
        <v>1500</v>
      </c>
      <c r="I10" s="171"/>
      <c r="J10" s="467"/>
      <c r="K10" s="457"/>
      <c r="L10" s="468"/>
      <c r="M10" s="468"/>
      <c r="N10" s="495"/>
      <c r="O10" s="500"/>
      <c r="P10" s="495"/>
      <c r="Q10" s="500"/>
      <c r="R10" s="495"/>
      <c r="S10" s="500"/>
      <c r="T10" s="495"/>
      <c r="U10" s="500"/>
      <c r="V10" s="495"/>
      <c r="W10" s="500"/>
      <c r="X10" s="495"/>
      <c r="Y10" s="500"/>
      <c r="Z10" s="495"/>
      <c r="AA10" s="500"/>
      <c r="AB10" s="448"/>
      <c r="AC10" s="449"/>
      <c r="AD10" s="448"/>
      <c r="AE10" s="451"/>
      <c r="AF10" s="491"/>
      <c r="AG10" s="449"/>
      <c r="AH10" s="448"/>
      <c r="AI10" s="449"/>
      <c r="AJ10" s="448"/>
      <c r="AK10" s="449"/>
      <c r="AL10" s="448"/>
      <c r="AM10" s="449"/>
      <c r="AN10" s="448"/>
      <c r="AO10" s="449"/>
      <c r="AP10" s="448"/>
      <c r="AQ10" s="451"/>
    </row>
    <row r="11" spans="1:46" s="139" customFormat="1" ht="27" customHeight="1" x14ac:dyDescent="0.3">
      <c r="A11" s="465" t="s">
        <v>168</v>
      </c>
      <c r="B11" s="140"/>
      <c r="C11" s="141">
        <f>MROUND(ROUNDDOWN(B12*0.8,-1),50)</f>
        <v>1500</v>
      </c>
      <c r="D11" s="142"/>
      <c r="E11" s="143">
        <f>C11-$S$1</f>
        <v>300</v>
      </c>
      <c r="F11" s="168"/>
      <c r="G11" s="162">
        <f>MROUND(ROUNDDOWN(F12*0.8,-1),50)</f>
        <v>1200</v>
      </c>
      <c r="H11" s="168"/>
      <c r="I11" s="338">
        <f>MROUND(ROUNDDOWN(H12*0.8,-1),50)</f>
        <v>1200</v>
      </c>
      <c r="J11" s="168"/>
      <c r="K11" s="162">
        <f>MROUND(ROUNDDOWN(J12*0.8,-1),50)</f>
        <v>1200</v>
      </c>
      <c r="L11" s="440" t="s">
        <v>168</v>
      </c>
      <c r="M11" s="466"/>
      <c r="N11" s="468">
        <v>0.8</v>
      </c>
      <c r="O11" s="468"/>
      <c r="P11" s="492">
        <f>N11+P13</f>
        <v>1.9000000000000001</v>
      </c>
      <c r="Q11" s="470"/>
      <c r="R11" s="492">
        <f>P11+R15</f>
        <v>3.3</v>
      </c>
      <c r="S11" s="470"/>
      <c r="T11" s="492">
        <f>R11+T17</f>
        <v>4.0999999999999996</v>
      </c>
      <c r="U11" s="470"/>
      <c r="V11" s="492">
        <f>T11+V19</f>
        <v>5.3999999999999995</v>
      </c>
      <c r="W11" s="470"/>
      <c r="X11" s="492">
        <f>V11+X21</f>
        <v>6.5</v>
      </c>
      <c r="Y11" s="470"/>
      <c r="Z11" s="492">
        <f>X11+Z23</f>
        <v>7.5</v>
      </c>
      <c r="AA11" s="470"/>
      <c r="AB11" s="492">
        <f>Z11+AB25</f>
        <v>8.6999999999999993</v>
      </c>
      <c r="AC11" s="470"/>
      <c r="AD11" s="434">
        <f>AB11+AD27</f>
        <v>10.6</v>
      </c>
      <c r="AE11" s="435"/>
      <c r="AF11" s="461">
        <f>AD11+AF29</f>
        <v>10.6</v>
      </c>
      <c r="AG11" s="462"/>
      <c r="AH11" s="434">
        <f>AF11+AH31</f>
        <v>10.6</v>
      </c>
      <c r="AI11" s="462"/>
      <c r="AJ11" s="434">
        <f>AH11+AJ33</f>
        <v>10.6</v>
      </c>
      <c r="AK11" s="462"/>
      <c r="AL11" s="434">
        <f>AJ11+AL35</f>
        <v>10.6</v>
      </c>
      <c r="AM11" s="462"/>
      <c r="AN11" s="434">
        <f>AL11+AN37</f>
        <v>10.6</v>
      </c>
      <c r="AO11" s="462"/>
      <c r="AP11" s="434">
        <f>AN11+AP39</f>
        <v>10.6</v>
      </c>
      <c r="AQ11" s="435"/>
    </row>
    <row r="12" spans="1:46" s="139" customFormat="1" ht="27" customHeight="1" x14ac:dyDescent="0.3">
      <c r="A12" s="453"/>
      <c r="B12" s="144">
        <f>$P$1+MROUND(ROUNDDOWN(L4*$I$1,-1),50)</f>
        <v>1900</v>
      </c>
      <c r="C12" s="145"/>
      <c r="D12" s="146">
        <f>B12-$P$1</f>
        <v>400</v>
      </c>
      <c r="E12" s="147"/>
      <c r="F12" s="332">
        <f>IF((L5)&lt;=$X$1,$P$1,$P$1+MROUND(ROUNDDOWN((L5-$X$1)*$I$1,-1),50))</f>
        <v>1500</v>
      </c>
      <c r="G12" s="171"/>
      <c r="H12" s="332">
        <f>IF((L7)&lt;=$X$1,$P$1,$P$1+MROUND(ROUNDDOWN((L7-$X$1)*$I$1,-1),50))</f>
        <v>1500</v>
      </c>
      <c r="I12" s="171"/>
      <c r="J12" s="332">
        <f>IF((L9)&lt;=$X$1,$P$1,$P$1+MROUND(ROUNDDOWN((L9-$X$1)*$I$1,-1),50))</f>
        <v>1500</v>
      </c>
      <c r="K12" s="171"/>
      <c r="L12" s="467"/>
      <c r="M12" s="457"/>
      <c r="N12" s="468"/>
      <c r="O12" s="468"/>
      <c r="P12" s="493"/>
      <c r="Q12" s="472"/>
      <c r="R12" s="493"/>
      <c r="S12" s="472"/>
      <c r="T12" s="493"/>
      <c r="U12" s="472"/>
      <c r="V12" s="493"/>
      <c r="W12" s="472"/>
      <c r="X12" s="493"/>
      <c r="Y12" s="472"/>
      <c r="Z12" s="493"/>
      <c r="AA12" s="472"/>
      <c r="AB12" s="493"/>
      <c r="AC12" s="472"/>
      <c r="AD12" s="436"/>
      <c r="AE12" s="437"/>
      <c r="AF12" s="463"/>
      <c r="AG12" s="464"/>
      <c r="AH12" s="436"/>
      <c r="AI12" s="464"/>
      <c r="AJ12" s="436"/>
      <c r="AK12" s="464"/>
      <c r="AL12" s="436"/>
      <c r="AM12" s="464"/>
      <c r="AN12" s="436"/>
      <c r="AO12" s="464"/>
      <c r="AP12" s="436"/>
      <c r="AQ12" s="437"/>
    </row>
    <row r="13" spans="1:46" s="139" customFormat="1" ht="27" customHeight="1" x14ac:dyDescent="0.3">
      <c r="A13" s="465" t="s">
        <v>169</v>
      </c>
      <c r="B13" s="140"/>
      <c r="C13" s="141">
        <f>MROUND(ROUNDDOWN(B14*0.8,-1),50)</f>
        <v>1600</v>
      </c>
      <c r="D13" s="142"/>
      <c r="E13" s="143">
        <f>C13-$S$1</f>
        <v>400</v>
      </c>
      <c r="F13" s="168"/>
      <c r="G13" s="162">
        <f>MROUND(ROUNDDOWN(F14*0.8,-1),50)</f>
        <v>1200</v>
      </c>
      <c r="H13" s="168"/>
      <c r="I13" s="338">
        <f>MROUND(ROUNDDOWN(H14*0.8,-1),50)</f>
        <v>1200</v>
      </c>
      <c r="J13" s="168"/>
      <c r="K13" s="162">
        <f>MROUND(ROUNDDOWN(J14*0.8,-1),50)</f>
        <v>1200</v>
      </c>
      <c r="L13" s="168"/>
      <c r="M13" s="162">
        <f>MROUND(ROUNDDOWN(L14*0.8,-1),50)</f>
        <v>1200</v>
      </c>
      <c r="N13" s="440" t="s">
        <v>169</v>
      </c>
      <c r="O13" s="466"/>
      <c r="P13" s="468">
        <v>1.1000000000000001</v>
      </c>
      <c r="Q13" s="468"/>
      <c r="R13" s="494">
        <f>P13+R15</f>
        <v>2.5</v>
      </c>
      <c r="S13" s="498"/>
      <c r="T13" s="494">
        <f>R13+T17</f>
        <v>3.3</v>
      </c>
      <c r="U13" s="498"/>
      <c r="V13" s="494">
        <f>T13+V19</f>
        <v>4.5999999999999996</v>
      </c>
      <c r="W13" s="498"/>
      <c r="X13" s="494">
        <f>V13+X21</f>
        <v>5.6999999999999993</v>
      </c>
      <c r="Y13" s="498"/>
      <c r="Z13" s="494">
        <f>X13+Z23</f>
        <v>6.6999999999999993</v>
      </c>
      <c r="AA13" s="498"/>
      <c r="AB13" s="494">
        <f>Z13+AB25</f>
        <v>7.8999999999999995</v>
      </c>
      <c r="AC13" s="498"/>
      <c r="AD13" s="494">
        <f>AB13+AD27</f>
        <v>9.7999999999999989</v>
      </c>
      <c r="AE13" s="487"/>
      <c r="AF13" s="490">
        <f>AD13+AF29</f>
        <v>9.7999999999999989</v>
      </c>
      <c r="AG13" s="447"/>
      <c r="AH13" s="446">
        <f>AF13+AH31</f>
        <v>9.7999999999999989</v>
      </c>
      <c r="AI13" s="447"/>
      <c r="AJ13" s="446">
        <f>AH13+AJ33</f>
        <v>9.7999999999999989</v>
      </c>
      <c r="AK13" s="447"/>
      <c r="AL13" s="446">
        <f>AJ13+AL35</f>
        <v>9.7999999999999989</v>
      </c>
      <c r="AM13" s="447"/>
      <c r="AN13" s="446">
        <f>AL13+AN37</f>
        <v>9.7999999999999989</v>
      </c>
      <c r="AO13" s="447"/>
      <c r="AP13" s="446">
        <f>AN13+AP39</f>
        <v>9.7999999999999989</v>
      </c>
      <c r="AQ13" s="450"/>
    </row>
    <row r="14" spans="1:46" s="139" customFormat="1" ht="27" customHeight="1" x14ac:dyDescent="0.3">
      <c r="A14" s="453"/>
      <c r="B14" s="144">
        <f>$P$1+MROUND(ROUNDDOWN(N4*$I$1,-1),50)</f>
        <v>2000</v>
      </c>
      <c r="C14" s="145"/>
      <c r="D14" s="146">
        <f>B14-$P$1</f>
        <v>500</v>
      </c>
      <c r="E14" s="147"/>
      <c r="F14" s="332">
        <f>IF((N5)&lt;=$X$1,$P$1,$P$1+MROUND(ROUNDDOWN((N5-$X$1)*$I$1,-1),50))</f>
        <v>1500</v>
      </c>
      <c r="G14" s="171"/>
      <c r="H14" s="332">
        <f>IF((N7)&lt;=$X$1,$P$1,$P$1+MROUND(ROUNDDOWN((N7-$X$1)*$I$1,-1),50))</f>
        <v>1500</v>
      </c>
      <c r="I14" s="171"/>
      <c r="J14" s="332">
        <f>IF((N9)&lt;=$X$1,$P$1,$P$1+MROUND(ROUNDDOWN((N9-$X$1)*$I$1,-1),50))</f>
        <v>1500</v>
      </c>
      <c r="K14" s="171"/>
      <c r="L14" s="332">
        <f>IF((N11)&lt;=$X$1,$P$1,$P$1+MROUND(ROUNDDOWN((N11-$X$1)*$I$1,-1),50))</f>
        <v>1500</v>
      </c>
      <c r="M14" s="171"/>
      <c r="N14" s="467"/>
      <c r="O14" s="457"/>
      <c r="P14" s="468"/>
      <c r="Q14" s="468"/>
      <c r="R14" s="495"/>
      <c r="S14" s="500"/>
      <c r="T14" s="495"/>
      <c r="U14" s="500"/>
      <c r="V14" s="495"/>
      <c r="W14" s="500"/>
      <c r="X14" s="495"/>
      <c r="Y14" s="500"/>
      <c r="Z14" s="495"/>
      <c r="AA14" s="500"/>
      <c r="AB14" s="495"/>
      <c r="AC14" s="500"/>
      <c r="AD14" s="495"/>
      <c r="AE14" s="501"/>
      <c r="AF14" s="491"/>
      <c r="AG14" s="449"/>
      <c r="AH14" s="448"/>
      <c r="AI14" s="449"/>
      <c r="AJ14" s="448"/>
      <c r="AK14" s="449"/>
      <c r="AL14" s="448"/>
      <c r="AM14" s="449"/>
      <c r="AN14" s="448"/>
      <c r="AO14" s="449"/>
      <c r="AP14" s="448"/>
      <c r="AQ14" s="451"/>
    </row>
    <row r="15" spans="1:46" s="139" customFormat="1" ht="27" customHeight="1" x14ac:dyDescent="0.3">
      <c r="A15" s="477" t="s">
        <v>101</v>
      </c>
      <c r="B15" s="140"/>
      <c r="C15" s="141">
        <f>MROUND(ROUNDDOWN(B16*0.8,-1),50)</f>
        <v>1700</v>
      </c>
      <c r="D15" s="142"/>
      <c r="E15" s="143">
        <f>C15-$S$1</f>
        <v>500</v>
      </c>
      <c r="F15" s="168"/>
      <c r="G15" s="162">
        <f>MROUND(ROUNDDOWN(F16*0.8,-1),50)</f>
        <v>1200</v>
      </c>
      <c r="H15" s="168"/>
      <c r="I15" s="338">
        <f>MROUND(ROUNDDOWN(H16*0.8,-1),50)</f>
        <v>1200</v>
      </c>
      <c r="J15" s="168"/>
      <c r="K15" s="162">
        <f>MROUND(ROUNDDOWN(J16*0.8,-1),50)</f>
        <v>1200</v>
      </c>
      <c r="L15" s="168"/>
      <c r="M15" s="162">
        <f>MROUND(ROUNDDOWN(L16*0.8,-1),50)</f>
        <v>1200</v>
      </c>
      <c r="N15" s="168"/>
      <c r="O15" s="338">
        <f>MROUND(ROUNDDOWN(N16*0.8,-1),50)</f>
        <v>1200</v>
      </c>
      <c r="P15" s="479" t="s">
        <v>170</v>
      </c>
      <c r="Q15" s="466"/>
      <c r="R15" s="610">
        <v>1.4</v>
      </c>
      <c r="S15" s="610"/>
      <c r="T15" s="492">
        <f>R15+T17</f>
        <v>2.2000000000000002</v>
      </c>
      <c r="U15" s="470"/>
      <c r="V15" s="492">
        <f>T15+V19</f>
        <v>3.5</v>
      </c>
      <c r="W15" s="470"/>
      <c r="X15" s="492">
        <f>V15+X21</f>
        <v>4.5999999999999996</v>
      </c>
      <c r="Y15" s="470"/>
      <c r="Z15" s="492">
        <f>X15+Z23</f>
        <v>5.6</v>
      </c>
      <c r="AA15" s="470"/>
      <c r="AB15" s="492">
        <f>Z15+AB25</f>
        <v>6.8</v>
      </c>
      <c r="AC15" s="470"/>
      <c r="AD15" s="492">
        <f>AB15+AD27</f>
        <v>8.6999999999999993</v>
      </c>
      <c r="AE15" s="474"/>
      <c r="AF15" s="461">
        <f>AD15+AF29</f>
        <v>8.6999999999999993</v>
      </c>
      <c r="AG15" s="462"/>
      <c r="AH15" s="434">
        <f>AF15+AH31</f>
        <v>8.6999999999999993</v>
      </c>
      <c r="AI15" s="462"/>
      <c r="AJ15" s="434">
        <f>AH15+AJ33</f>
        <v>8.6999999999999993</v>
      </c>
      <c r="AK15" s="462"/>
      <c r="AL15" s="434">
        <f>AJ15+AL35</f>
        <v>8.6999999999999993</v>
      </c>
      <c r="AM15" s="462"/>
      <c r="AN15" s="434">
        <f>AL15+AN37</f>
        <v>8.6999999999999993</v>
      </c>
      <c r="AO15" s="462"/>
      <c r="AP15" s="434">
        <f>AN15+AP39</f>
        <v>8.6999999999999993</v>
      </c>
      <c r="AQ15" s="435"/>
    </row>
    <row r="16" spans="1:46" s="139" customFormat="1" ht="27" customHeight="1" x14ac:dyDescent="0.3">
      <c r="A16" s="453"/>
      <c r="B16" s="144">
        <f>$P$1+MROUND(ROUNDDOWN(P4*$I$1,-1),50)</f>
        <v>2150</v>
      </c>
      <c r="C16" s="145"/>
      <c r="D16" s="146">
        <f>B16-$P$1</f>
        <v>650</v>
      </c>
      <c r="E16" s="147"/>
      <c r="F16" s="332">
        <f>IF((P5)&lt;=$X$1,$P$1,$P$1+MROUND(ROUNDDOWN((P5-$X$1)*$I$1,-1),50))</f>
        <v>1500</v>
      </c>
      <c r="G16" s="171"/>
      <c r="H16" s="332">
        <f>IF((P7)&lt;=$X$1,$P$1,$P$1+MROUND(ROUNDDOWN((P7-$X$1)*$I$1,-1),50))</f>
        <v>1500</v>
      </c>
      <c r="I16" s="171"/>
      <c r="J16" s="332">
        <f>IF((P9)&lt;=$X$1,$P$1,$P$1+MROUND(ROUNDDOWN((P9-$X$1)*$I$1,-1),50))</f>
        <v>1500</v>
      </c>
      <c r="K16" s="171"/>
      <c r="L16" s="332">
        <f>IF((P11)&lt;=$X$1,$P$1,$P$1+MROUND(ROUNDDOWN((P11-$X$1)*$I$1,-1),50))</f>
        <v>1500</v>
      </c>
      <c r="M16" s="171"/>
      <c r="N16" s="332">
        <f>IF((P13)&lt;=$X$1,$P$1,$P$1+MROUND(ROUNDDOWN((P13-$X$1)*$I$1,-1),50))</f>
        <v>1500</v>
      </c>
      <c r="O16" s="171"/>
      <c r="P16" s="467"/>
      <c r="Q16" s="457"/>
      <c r="R16" s="468"/>
      <c r="S16" s="468"/>
      <c r="T16" s="493"/>
      <c r="U16" s="472"/>
      <c r="V16" s="493"/>
      <c r="W16" s="472"/>
      <c r="X16" s="493"/>
      <c r="Y16" s="472"/>
      <c r="Z16" s="493"/>
      <c r="AA16" s="472"/>
      <c r="AB16" s="493"/>
      <c r="AC16" s="472"/>
      <c r="AD16" s="493"/>
      <c r="AE16" s="476"/>
      <c r="AF16" s="463"/>
      <c r="AG16" s="464"/>
      <c r="AH16" s="436"/>
      <c r="AI16" s="464"/>
      <c r="AJ16" s="436"/>
      <c r="AK16" s="464"/>
      <c r="AL16" s="436"/>
      <c r="AM16" s="464"/>
      <c r="AN16" s="436"/>
      <c r="AO16" s="464"/>
      <c r="AP16" s="436"/>
      <c r="AQ16" s="437"/>
    </row>
    <row r="17" spans="1:43" s="139" customFormat="1" ht="27" customHeight="1" x14ac:dyDescent="0.3">
      <c r="A17" s="477" t="s">
        <v>102</v>
      </c>
      <c r="B17" s="140"/>
      <c r="C17" s="141">
        <f>MROUND(ROUNDDOWN(B18*0.8,-1),50)</f>
        <v>1900</v>
      </c>
      <c r="D17" s="142"/>
      <c r="E17" s="143">
        <f>C17-$S$1</f>
        <v>700</v>
      </c>
      <c r="F17" s="168"/>
      <c r="G17" s="162">
        <f>MROUND(ROUNDDOWN(F18*0.8,-1),50)</f>
        <v>1200</v>
      </c>
      <c r="H17" s="168"/>
      <c r="I17" s="338">
        <f>MROUND(ROUNDDOWN(H18*0.8,-1),50)</f>
        <v>1200</v>
      </c>
      <c r="J17" s="168"/>
      <c r="K17" s="162">
        <f>MROUND(ROUNDDOWN(J18*0.8,-1),50)</f>
        <v>1200</v>
      </c>
      <c r="L17" s="168"/>
      <c r="M17" s="162">
        <f>MROUND(ROUNDDOWN(L18*0.8,-1),50)</f>
        <v>1200</v>
      </c>
      <c r="N17" s="168"/>
      <c r="O17" s="338">
        <f>MROUND(ROUNDDOWN(N18*0.8,-1),50)</f>
        <v>1200</v>
      </c>
      <c r="P17" s="168"/>
      <c r="Q17" s="162">
        <f>MROUND(ROUNDDOWN(P18*0.8,-1),50)</f>
        <v>1200</v>
      </c>
      <c r="R17" s="440" t="s">
        <v>171</v>
      </c>
      <c r="S17" s="466"/>
      <c r="T17" s="468">
        <v>0.8</v>
      </c>
      <c r="U17" s="445"/>
      <c r="V17" s="494">
        <f>T17+V19</f>
        <v>2.1</v>
      </c>
      <c r="W17" s="498"/>
      <c r="X17" s="494">
        <f>V17+X21</f>
        <v>3.2</v>
      </c>
      <c r="Y17" s="498"/>
      <c r="Z17" s="494">
        <f>X17+Z23</f>
        <v>4.2</v>
      </c>
      <c r="AA17" s="498"/>
      <c r="AB17" s="494">
        <f>Z17+AB25</f>
        <v>5.4</v>
      </c>
      <c r="AC17" s="498"/>
      <c r="AD17" s="494">
        <f>AB17+AD27</f>
        <v>7.3000000000000007</v>
      </c>
      <c r="AE17" s="487"/>
      <c r="AF17" s="490">
        <f>AD17+AF29</f>
        <v>7.3000000000000007</v>
      </c>
      <c r="AG17" s="447"/>
      <c r="AH17" s="446">
        <f>AF17+AH31</f>
        <v>7.3000000000000007</v>
      </c>
      <c r="AI17" s="447"/>
      <c r="AJ17" s="446">
        <f>AH17+AJ33</f>
        <v>7.3000000000000007</v>
      </c>
      <c r="AK17" s="447"/>
      <c r="AL17" s="446">
        <f>AJ17+AL35</f>
        <v>7.3000000000000007</v>
      </c>
      <c r="AM17" s="447"/>
      <c r="AN17" s="446">
        <f>AL17+AN37</f>
        <v>7.3000000000000007</v>
      </c>
      <c r="AO17" s="447"/>
      <c r="AP17" s="446">
        <f>AN17+AP39</f>
        <v>7.3000000000000007</v>
      </c>
      <c r="AQ17" s="450"/>
    </row>
    <row r="18" spans="1:43" s="139" customFormat="1" ht="27" customHeight="1" x14ac:dyDescent="0.3">
      <c r="A18" s="453"/>
      <c r="B18" s="144">
        <f>$P$1+MROUND(ROUNDDOWN(R4*$I$1,-1),50)</f>
        <v>2350</v>
      </c>
      <c r="C18" s="145"/>
      <c r="D18" s="146">
        <f>B18-$P$1</f>
        <v>850</v>
      </c>
      <c r="E18" s="147"/>
      <c r="F18" s="332">
        <f>IF((R5)&lt;=$X$1,$P$1,$P$1+MROUND(ROUNDDOWN((R5-$X$1)*$I$1,-1),50))</f>
        <v>1500</v>
      </c>
      <c r="G18" s="171"/>
      <c r="H18" s="332">
        <f>IF((R7)&lt;=$X$1,$P$1,$P$1+MROUND(ROUNDDOWN((R7-$X$1)*$I$1,-1),50))</f>
        <v>1500</v>
      </c>
      <c r="I18" s="171"/>
      <c r="J18" s="332">
        <f>IF((R9)&lt;=$X$1,$P$1,$P$1+MROUND(ROUNDDOWN((R9-$X$1)*$I$1,-1),50))</f>
        <v>1500</v>
      </c>
      <c r="K18" s="171"/>
      <c r="L18" s="332">
        <f>IF((R11)&lt;=$X$1,$P$1,$P$1+MROUND(ROUNDDOWN((R11-$X$1)*$I$1,-1),50))</f>
        <v>1500</v>
      </c>
      <c r="M18" s="171"/>
      <c r="N18" s="332">
        <f>IF((R13)&lt;=$X$1,$P$1,$P$1+MROUND(ROUNDDOWN((R13-$X$1)*$I$1,-1),50))</f>
        <v>1500</v>
      </c>
      <c r="O18" s="171"/>
      <c r="P18" s="332">
        <f>IF((R15)&lt;=$X$1,$P$1,$P$1+MROUND(ROUNDDOWN((R15-$X$1)*$I$1,-1),50))</f>
        <v>1500</v>
      </c>
      <c r="Q18" s="171"/>
      <c r="R18" s="467"/>
      <c r="S18" s="457"/>
      <c r="T18" s="468"/>
      <c r="U18" s="445"/>
      <c r="V18" s="495"/>
      <c r="W18" s="500"/>
      <c r="X18" s="495"/>
      <c r="Y18" s="500"/>
      <c r="Z18" s="495"/>
      <c r="AA18" s="500"/>
      <c r="AB18" s="495"/>
      <c r="AC18" s="500"/>
      <c r="AD18" s="495"/>
      <c r="AE18" s="501"/>
      <c r="AF18" s="491"/>
      <c r="AG18" s="449"/>
      <c r="AH18" s="448"/>
      <c r="AI18" s="449"/>
      <c r="AJ18" s="448"/>
      <c r="AK18" s="449"/>
      <c r="AL18" s="448"/>
      <c r="AM18" s="449"/>
      <c r="AN18" s="448"/>
      <c r="AO18" s="449"/>
      <c r="AP18" s="448"/>
      <c r="AQ18" s="451"/>
    </row>
    <row r="19" spans="1:43" s="139" customFormat="1" ht="27" customHeight="1" x14ac:dyDescent="0.3">
      <c r="A19" s="477" t="s">
        <v>103</v>
      </c>
      <c r="B19" s="140"/>
      <c r="C19" s="141">
        <f>MROUND(ROUNDDOWN(B20*0.8,-1),50)</f>
        <v>1950</v>
      </c>
      <c r="D19" s="142"/>
      <c r="E19" s="143">
        <f>C19-$S$1</f>
        <v>750</v>
      </c>
      <c r="F19" s="168"/>
      <c r="G19" s="162">
        <f>MROUND(ROUNDDOWN(F20*0.8,-1),50)</f>
        <v>1200</v>
      </c>
      <c r="H19" s="168"/>
      <c r="I19" s="338">
        <f>MROUND(ROUNDDOWN(H20*0.8,-1),50)</f>
        <v>1200</v>
      </c>
      <c r="J19" s="168"/>
      <c r="K19" s="162">
        <f>MROUND(ROUNDDOWN(J20*0.8,-1),50)</f>
        <v>1200</v>
      </c>
      <c r="L19" s="168"/>
      <c r="M19" s="162">
        <f>MROUND(ROUNDDOWN(L20*0.8,-1),50)</f>
        <v>1200</v>
      </c>
      <c r="N19" s="168"/>
      <c r="O19" s="338">
        <f>MROUND(ROUNDDOWN(N20*0.8,-1),50)</f>
        <v>1200</v>
      </c>
      <c r="P19" s="168"/>
      <c r="Q19" s="162">
        <f>MROUND(ROUNDDOWN(P20*0.8,-1),50)</f>
        <v>1200</v>
      </c>
      <c r="R19" s="168"/>
      <c r="S19" s="162">
        <f>MROUND(ROUNDDOWN(R20*0.8,-1),50)</f>
        <v>1200</v>
      </c>
      <c r="T19" s="440" t="s">
        <v>172</v>
      </c>
      <c r="U19" s="466"/>
      <c r="V19" s="610">
        <v>1.3</v>
      </c>
      <c r="W19" s="610"/>
      <c r="X19" s="492">
        <f>V19+X21</f>
        <v>2.4000000000000004</v>
      </c>
      <c r="Y19" s="470"/>
      <c r="Z19" s="492">
        <f>X19+Z23</f>
        <v>3.4000000000000004</v>
      </c>
      <c r="AA19" s="470"/>
      <c r="AB19" s="492">
        <f>Z19+AB25</f>
        <v>4.6000000000000005</v>
      </c>
      <c r="AC19" s="470"/>
      <c r="AD19" s="492">
        <f>AB19+AD27</f>
        <v>6.5</v>
      </c>
      <c r="AE19" s="474"/>
      <c r="AF19" s="461">
        <f>AD19+AF29</f>
        <v>6.5</v>
      </c>
      <c r="AG19" s="462"/>
      <c r="AH19" s="434">
        <f>AF19+AH31</f>
        <v>6.5</v>
      </c>
      <c r="AI19" s="462"/>
      <c r="AJ19" s="434">
        <f>AH19+AJ33</f>
        <v>6.5</v>
      </c>
      <c r="AK19" s="462"/>
      <c r="AL19" s="434">
        <f>AJ19+AL35</f>
        <v>6.5</v>
      </c>
      <c r="AM19" s="462"/>
      <c r="AN19" s="434">
        <f>AL19+AN37</f>
        <v>6.5</v>
      </c>
      <c r="AO19" s="462"/>
      <c r="AP19" s="434">
        <f>AN19+AP39</f>
        <v>6.5</v>
      </c>
      <c r="AQ19" s="435"/>
    </row>
    <row r="20" spans="1:43" s="139" customFormat="1" ht="27" customHeight="1" x14ac:dyDescent="0.3">
      <c r="A20" s="453"/>
      <c r="B20" s="144">
        <f>$P$1+MROUND(ROUNDDOWN(T4*$I$1,-1),50)</f>
        <v>2450</v>
      </c>
      <c r="C20" s="145"/>
      <c r="D20" s="146">
        <f>B20-$P$1</f>
        <v>950</v>
      </c>
      <c r="E20" s="147"/>
      <c r="F20" s="332">
        <f>IF((T5)&lt;=$X$1,$P$1,$P$1+MROUND(ROUNDDOWN((T5-$X$1)*$I$1,-1),50))</f>
        <v>1500</v>
      </c>
      <c r="G20" s="171"/>
      <c r="H20" s="332">
        <f>IF((T7)&lt;=$X$1,$P$1,$P$1+MROUND(ROUNDDOWN((T7-$X$1)*$I$1,-1),50))</f>
        <v>1500</v>
      </c>
      <c r="I20" s="171"/>
      <c r="J20" s="332">
        <f>IF((T9)&lt;=$X$1,$P$1,$P$1+MROUND(ROUNDDOWN((T9-$X$1)*$I$1,-1),50))</f>
        <v>1500</v>
      </c>
      <c r="K20" s="171"/>
      <c r="L20" s="332">
        <f>IF((T11)&lt;=$X$1,$P$1,$P$1+MROUND(ROUNDDOWN((T11-$X$1)*$I$1,-1),50))</f>
        <v>1500</v>
      </c>
      <c r="M20" s="171"/>
      <c r="N20" s="332">
        <f>IF((T13)&lt;=$X$1,$P$1,$P$1+MROUND(ROUNDDOWN((T13-$X$1)*$I$1,-1),50))</f>
        <v>1500</v>
      </c>
      <c r="O20" s="171"/>
      <c r="P20" s="332">
        <f>IF((T15)&lt;=$X$1,$P$1,$P$1+MROUND(ROUNDDOWN((T15-$X$1)*$I$1,-1),50))</f>
        <v>1500</v>
      </c>
      <c r="Q20" s="171"/>
      <c r="R20" s="332">
        <f>IF((T17)&lt;=$X$1,$P$1,$P$1+MROUND(ROUNDDOWN((T17-$X$1)*$I$1,-1),50))</f>
        <v>1500</v>
      </c>
      <c r="S20" s="171"/>
      <c r="T20" s="467"/>
      <c r="U20" s="457"/>
      <c r="V20" s="468"/>
      <c r="W20" s="468"/>
      <c r="X20" s="493"/>
      <c r="Y20" s="472"/>
      <c r="Z20" s="493"/>
      <c r="AA20" s="472"/>
      <c r="AB20" s="493"/>
      <c r="AC20" s="472"/>
      <c r="AD20" s="493"/>
      <c r="AE20" s="476"/>
      <c r="AF20" s="463"/>
      <c r="AG20" s="464"/>
      <c r="AH20" s="436"/>
      <c r="AI20" s="464"/>
      <c r="AJ20" s="436"/>
      <c r="AK20" s="464"/>
      <c r="AL20" s="436"/>
      <c r="AM20" s="464"/>
      <c r="AN20" s="436"/>
      <c r="AO20" s="464"/>
      <c r="AP20" s="436"/>
      <c r="AQ20" s="437"/>
    </row>
    <row r="21" spans="1:43" s="139" customFormat="1" ht="27" customHeight="1" x14ac:dyDescent="0.3">
      <c r="A21" s="465" t="s">
        <v>173</v>
      </c>
      <c r="B21" s="140"/>
      <c r="C21" s="141">
        <f>MROUND(ROUNDDOWN(B22*0.8,-1),50)</f>
        <v>2100</v>
      </c>
      <c r="D21" s="142"/>
      <c r="E21" s="143">
        <f>C21-$S$1</f>
        <v>900</v>
      </c>
      <c r="F21" s="168"/>
      <c r="G21" s="162">
        <f>MROUND(ROUNDDOWN(F22*0.8,-1),50)</f>
        <v>1200</v>
      </c>
      <c r="H21" s="168"/>
      <c r="I21" s="338">
        <f>MROUND(ROUNDDOWN(H22*0.8,-1),50)</f>
        <v>1200</v>
      </c>
      <c r="J21" s="168"/>
      <c r="K21" s="162">
        <f>MROUND(ROUNDDOWN(J22*0.8,-1),50)</f>
        <v>1200</v>
      </c>
      <c r="L21" s="168"/>
      <c r="M21" s="162">
        <f>MROUND(ROUNDDOWN(L22*0.8,-1),50)</f>
        <v>1200</v>
      </c>
      <c r="N21" s="168"/>
      <c r="O21" s="338">
        <f>MROUND(ROUNDDOWN(N22*0.8,-1),50)</f>
        <v>1200</v>
      </c>
      <c r="P21" s="168"/>
      <c r="Q21" s="162">
        <f>MROUND(ROUNDDOWN(P22*0.8,-1),50)</f>
        <v>1200</v>
      </c>
      <c r="R21" s="168"/>
      <c r="S21" s="162">
        <f>MROUND(ROUNDDOWN(R22*0.8,-1),50)</f>
        <v>1200</v>
      </c>
      <c r="T21" s="168"/>
      <c r="U21" s="340">
        <f t="shared" ref="U21:AG33" si="6">ROUND(T22*0.8,-1)</f>
        <v>1200</v>
      </c>
      <c r="V21" s="606" t="s">
        <v>173</v>
      </c>
      <c r="W21" s="607"/>
      <c r="X21" s="468">
        <v>1.1000000000000001</v>
      </c>
      <c r="Y21" s="445"/>
      <c r="Z21" s="494">
        <f>X21+Z23</f>
        <v>2.1</v>
      </c>
      <c r="AA21" s="498"/>
      <c r="AB21" s="494">
        <f>Z21+AB25</f>
        <v>3.3</v>
      </c>
      <c r="AC21" s="498"/>
      <c r="AD21" s="494">
        <f>AB21+AD27</f>
        <v>5.1999999999999993</v>
      </c>
      <c r="AE21" s="487"/>
      <c r="AF21" s="490">
        <f>AD21+AF29</f>
        <v>5.1999999999999993</v>
      </c>
      <c r="AG21" s="447"/>
      <c r="AH21" s="446">
        <f>AF21+AH31</f>
        <v>5.1999999999999993</v>
      </c>
      <c r="AI21" s="447"/>
      <c r="AJ21" s="446">
        <f>AH21+AJ33</f>
        <v>5.1999999999999993</v>
      </c>
      <c r="AK21" s="447"/>
      <c r="AL21" s="446">
        <f>AJ21+AL35</f>
        <v>5.1999999999999993</v>
      </c>
      <c r="AM21" s="447"/>
      <c r="AN21" s="446">
        <f>AL21+AN37</f>
        <v>5.1999999999999993</v>
      </c>
      <c r="AO21" s="447"/>
      <c r="AP21" s="446">
        <f>AN21+AP39</f>
        <v>5.1999999999999993</v>
      </c>
      <c r="AQ21" s="450"/>
    </row>
    <row r="22" spans="1:43" s="139" customFormat="1" ht="27" customHeight="1" x14ac:dyDescent="0.3">
      <c r="A22" s="453"/>
      <c r="B22" s="144">
        <f>$P$1+MROUND(ROUNDDOWN(V4*$I$1,-1),50)</f>
        <v>2650</v>
      </c>
      <c r="C22" s="145"/>
      <c r="D22" s="146">
        <f>B22-$P$1</f>
        <v>1150</v>
      </c>
      <c r="E22" s="147"/>
      <c r="F22" s="332">
        <f>IF((V5)&lt;=$X$1,$P$1,$P$1+MROUND(ROUNDDOWN((V5-$X$1)*$I$1,-1),50))</f>
        <v>1500</v>
      </c>
      <c r="G22" s="171"/>
      <c r="H22" s="332">
        <f>IF((V7)&lt;=$X$1,$P$1,$P$1+MROUND(ROUNDDOWN((V7-$X$1)*$I$1,-1),50))</f>
        <v>1500</v>
      </c>
      <c r="I22" s="171"/>
      <c r="J22" s="332">
        <f>IF((V9)&lt;=$X$1,$P$1,$P$1+MROUND(ROUNDDOWN((V9-$X$1)*$I$1,-1),50))</f>
        <v>1500</v>
      </c>
      <c r="K22" s="171"/>
      <c r="L22" s="332">
        <f>IF((V11)&lt;=$X$1,$P$1,$P$1+MROUND(ROUNDDOWN((V11-$X$1)*$I$1,-1),50))</f>
        <v>1500</v>
      </c>
      <c r="M22" s="171"/>
      <c r="N22" s="332">
        <f>IF((V13)&lt;=$X$1,$P$1,$P$1+MROUND(ROUNDDOWN((V13-$X$1)*$I$1,-1),50))</f>
        <v>1500</v>
      </c>
      <c r="O22" s="171"/>
      <c r="P22" s="332">
        <f>IF((V15)&lt;=$X$1,$P$1,$P$1+MROUND(ROUNDDOWN((V15-$X$1)*$I$1,-1),50))</f>
        <v>1500</v>
      </c>
      <c r="Q22" s="171"/>
      <c r="R22" s="332">
        <f>IF((V17)&lt;=$X$1,$P$1,$P$1+MROUND(ROUNDDOWN((V17-$X$1)*$I$1,-1),50))</f>
        <v>1500</v>
      </c>
      <c r="S22" s="171"/>
      <c r="T22" s="341">
        <f>IF((V19)&lt;=8,P1,P1+ROUND(INT(((V19-8)*I1)),-1))</f>
        <v>1500</v>
      </c>
      <c r="U22" s="342"/>
      <c r="V22" s="608"/>
      <c r="W22" s="609"/>
      <c r="X22" s="468"/>
      <c r="Y22" s="445"/>
      <c r="Z22" s="495"/>
      <c r="AA22" s="500"/>
      <c r="AB22" s="495"/>
      <c r="AC22" s="500"/>
      <c r="AD22" s="495"/>
      <c r="AE22" s="501"/>
      <c r="AF22" s="491"/>
      <c r="AG22" s="449"/>
      <c r="AH22" s="448"/>
      <c r="AI22" s="449"/>
      <c r="AJ22" s="448"/>
      <c r="AK22" s="449"/>
      <c r="AL22" s="448"/>
      <c r="AM22" s="449"/>
      <c r="AN22" s="448"/>
      <c r="AO22" s="449"/>
      <c r="AP22" s="448"/>
      <c r="AQ22" s="451"/>
    </row>
    <row r="23" spans="1:43" s="139" customFormat="1" ht="27" customHeight="1" x14ac:dyDescent="0.3">
      <c r="A23" s="477" t="s">
        <v>104</v>
      </c>
      <c r="B23" s="140"/>
      <c r="C23" s="141">
        <f>MROUND(ROUNDDOWN(B24*0.8,-1),50)</f>
        <v>2200</v>
      </c>
      <c r="D23" s="142"/>
      <c r="E23" s="143">
        <f>C23-$S$1</f>
        <v>1000</v>
      </c>
      <c r="F23" s="148"/>
      <c r="G23" s="141">
        <f>MROUND(ROUNDDOWN(F24*0.8,-1),50)</f>
        <v>1300</v>
      </c>
      <c r="H23" s="168"/>
      <c r="I23" s="338">
        <f>MROUND(ROUNDDOWN(H24*0.8,-1),50)</f>
        <v>1200</v>
      </c>
      <c r="J23" s="168"/>
      <c r="K23" s="162">
        <f>MROUND(ROUNDDOWN(J24*0.8,-1),50)</f>
        <v>1200</v>
      </c>
      <c r="L23" s="168"/>
      <c r="M23" s="162">
        <f>MROUND(ROUNDDOWN(L24*0.8,-1),50)</f>
        <v>1200</v>
      </c>
      <c r="N23" s="168"/>
      <c r="O23" s="338">
        <f>MROUND(ROUNDDOWN(N24*0.8,-1),50)</f>
        <v>1200</v>
      </c>
      <c r="P23" s="168"/>
      <c r="Q23" s="162">
        <f>MROUND(ROUNDDOWN(P24*0.8,-1),50)</f>
        <v>1200</v>
      </c>
      <c r="R23" s="168"/>
      <c r="S23" s="162">
        <f>MROUND(ROUNDDOWN(R24*0.8,-1),50)</f>
        <v>1200</v>
      </c>
      <c r="T23" s="168"/>
      <c r="U23" s="340">
        <f t="shared" ref="U23:AG35" si="7">ROUND(T24*0.8,-1)</f>
        <v>1200</v>
      </c>
      <c r="V23" s="168"/>
      <c r="W23" s="340">
        <f t="shared" si="6"/>
        <v>1200</v>
      </c>
      <c r="X23" s="479" t="s">
        <v>174</v>
      </c>
      <c r="Y23" s="466"/>
      <c r="Z23" s="468">
        <v>1</v>
      </c>
      <c r="AA23" s="468"/>
      <c r="AB23" s="492">
        <f>Z23+AB25</f>
        <v>2.2000000000000002</v>
      </c>
      <c r="AC23" s="470"/>
      <c r="AD23" s="492">
        <f>AB23+AD27</f>
        <v>4.0999999999999996</v>
      </c>
      <c r="AE23" s="474"/>
      <c r="AF23" s="461">
        <f>AD23+AF29</f>
        <v>4.0999999999999996</v>
      </c>
      <c r="AG23" s="462"/>
      <c r="AH23" s="434">
        <f>AF23+AH31</f>
        <v>4.0999999999999996</v>
      </c>
      <c r="AI23" s="462"/>
      <c r="AJ23" s="434">
        <f>AH23+AJ33</f>
        <v>4.0999999999999996</v>
      </c>
      <c r="AK23" s="462"/>
      <c r="AL23" s="434">
        <f>AJ23+AL35</f>
        <v>4.0999999999999996</v>
      </c>
      <c r="AM23" s="462"/>
      <c r="AN23" s="434">
        <f>AL23+AN37</f>
        <v>4.0999999999999996</v>
      </c>
      <c r="AO23" s="462"/>
      <c r="AP23" s="434">
        <f>AN23+AP39</f>
        <v>4.0999999999999996</v>
      </c>
      <c r="AQ23" s="435"/>
    </row>
    <row r="24" spans="1:43" s="139" customFormat="1" ht="27" customHeight="1" x14ac:dyDescent="0.3">
      <c r="A24" s="453"/>
      <c r="B24" s="144">
        <f>$P$1+MROUND(ROUNDDOWN(X4*$I$1,-1),50)</f>
        <v>2750</v>
      </c>
      <c r="C24" s="145"/>
      <c r="D24" s="146">
        <f>B24-$P$1</f>
        <v>1250</v>
      </c>
      <c r="E24" s="147"/>
      <c r="F24" s="149">
        <f>IF((X5)&lt;=$X$1,$P$1,$P$1+MROUND(ROUNDDOWN((X5-$X$1)*$I$1,-1),50))</f>
        <v>1650</v>
      </c>
      <c r="G24" s="150"/>
      <c r="H24" s="332">
        <f>IF((X7)&lt;=$X$1,$P$1,$P$1+MROUND(ROUNDDOWN((X7-$X$1)*$I$1,-1),50))</f>
        <v>1500</v>
      </c>
      <c r="I24" s="171"/>
      <c r="J24" s="332">
        <f>IF((X9)&lt;=$X$1,$P$1,$P$1+MROUND(ROUNDDOWN((X9-$X$1)*$I$1,-1),50))</f>
        <v>1500</v>
      </c>
      <c r="K24" s="171"/>
      <c r="L24" s="332">
        <f>IF((X11)&lt;=$X$1,$P$1,$P$1+MROUND(ROUNDDOWN((X11-$X$1)*$I$1,-1),50))</f>
        <v>1500</v>
      </c>
      <c r="M24" s="171"/>
      <c r="N24" s="332">
        <f>IF((X13)&lt;=$X$1,$P$1,$P$1+MROUND(ROUNDDOWN((X13-$X$1)*$I$1,-1),50))</f>
        <v>1500</v>
      </c>
      <c r="O24" s="171"/>
      <c r="P24" s="332">
        <f>IF((X15)&lt;=$X$1,$P$1,$P$1+MROUND(ROUNDDOWN((X15-$X$1)*$I$1,-1),50))</f>
        <v>1500</v>
      </c>
      <c r="Q24" s="171"/>
      <c r="R24" s="332">
        <f>IF((X17)&lt;=$X$1,$P$1,$P$1+MROUND(ROUNDDOWN((X17-$X$1)*$I$1,-1),50))</f>
        <v>1500</v>
      </c>
      <c r="S24" s="171"/>
      <c r="T24" s="341">
        <f>IF((X19)&lt;=8,P1,P1+ROUND(INT(((X19-8)*I1)),-1))</f>
        <v>1500</v>
      </c>
      <c r="U24" s="342"/>
      <c r="V24" s="341">
        <f>IF((X21)&lt;=8,P1,P1+ROUND(INT(((X21-8)*I1)),-1))</f>
        <v>1500</v>
      </c>
      <c r="W24" s="342"/>
      <c r="X24" s="467"/>
      <c r="Y24" s="457"/>
      <c r="Z24" s="468"/>
      <c r="AA24" s="468"/>
      <c r="AB24" s="493"/>
      <c r="AC24" s="472"/>
      <c r="AD24" s="493"/>
      <c r="AE24" s="476"/>
      <c r="AF24" s="463"/>
      <c r="AG24" s="464"/>
      <c r="AH24" s="436"/>
      <c r="AI24" s="464"/>
      <c r="AJ24" s="436"/>
      <c r="AK24" s="464"/>
      <c r="AL24" s="436"/>
      <c r="AM24" s="464"/>
      <c r="AN24" s="436"/>
      <c r="AO24" s="464"/>
      <c r="AP24" s="436"/>
      <c r="AQ24" s="437"/>
    </row>
    <row r="25" spans="1:43" s="139" customFormat="1" ht="27" customHeight="1" x14ac:dyDescent="0.3">
      <c r="A25" s="477" t="s">
        <v>105</v>
      </c>
      <c r="B25" s="140"/>
      <c r="C25" s="141">
        <f>MROUND(ROUNDDOWN(B26*0.8,-1),50)</f>
        <v>2300</v>
      </c>
      <c r="D25" s="142"/>
      <c r="E25" s="143">
        <f>C25-$S$1</f>
        <v>1100</v>
      </c>
      <c r="F25" s="148"/>
      <c r="G25" s="141">
        <f>MROUND(ROUNDDOWN(F26*0.8,-1),50)</f>
        <v>1400</v>
      </c>
      <c r="H25" s="148"/>
      <c r="I25" s="141">
        <f>MROUND(ROUNDDOWN(H26*0.8,-1),50)</f>
        <v>1300</v>
      </c>
      <c r="J25" s="116"/>
      <c r="K25" s="115">
        <f>MROUND(ROUNDDOWN(J26*0.8,-1),50)</f>
        <v>1250</v>
      </c>
      <c r="L25" s="168"/>
      <c r="M25" s="162">
        <f>MROUND(ROUNDDOWN(L26*0.8,-1),50)</f>
        <v>1200</v>
      </c>
      <c r="N25" s="168"/>
      <c r="O25" s="338">
        <f>MROUND(ROUNDDOWN(N26*0.8,-1),50)</f>
        <v>1200</v>
      </c>
      <c r="P25" s="168"/>
      <c r="Q25" s="162">
        <f>MROUND(ROUNDDOWN(P26*0.8,-1),50)</f>
        <v>1200</v>
      </c>
      <c r="R25" s="168"/>
      <c r="S25" s="162">
        <f>MROUND(ROUNDDOWN(R26*0.8,-1),50)</f>
        <v>1200</v>
      </c>
      <c r="T25" s="168"/>
      <c r="U25" s="340">
        <f t="shared" ref="U25:AG37" si="8">ROUND(T26*0.8,-1)</f>
        <v>1200</v>
      </c>
      <c r="V25" s="168"/>
      <c r="W25" s="340">
        <f t="shared" si="7"/>
        <v>1200</v>
      </c>
      <c r="X25" s="168"/>
      <c r="Y25" s="340">
        <f t="shared" si="6"/>
        <v>1200</v>
      </c>
      <c r="Z25" s="602" t="s">
        <v>175</v>
      </c>
      <c r="AA25" s="607"/>
      <c r="AB25" s="468">
        <v>1.2</v>
      </c>
      <c r="AC25" s="468"/>
      <c r="AD25" s="494">
        <f>AB25+AD27</f>
        <v>3.0999999999999996</v>
      </c>
      <c r="AE25" s="487"/>
      <c r="AF25" s="490">
        <f>AD25+AF29</f>
        <v>3.0999999999999996</v>
      </c>
      <c r="AG25" s="447"/>
      <c r="AH25" s="446">
        <f>AF25+AH31</f>
        <v>3.0999999999999996</v>
      </c>
      <c r="AI25" s="447"/>
      <c r="AJ25" s="446">
        <f>AH25+AJ33</f>
        <v>3.0999999999999996</v>
      </c>
      <c r="AK25" s="447"/>
      <c r="AL25" s="446">
        <f>AJ25+AL35</f>
        <v>3.0999999999999996</v>
      </c>
      <c r="AM25" s="447"/>
      <c r="AN25" s="446">
        <f>AL25+AN37</f>
        <v>3.0999999999999996</v>
      </c>
      <c r="AO25" s="447"/>
      <c r="AP25" s="446">
        <f>AN25+AP39</f>
        <v>3.0999999999999996</v>
      </c>
      <c r="AQ25" s="450"/>
    </row>
    <row r="26" spans="1:43" s="139" customFormat="1" ht="27" customHeight="1" x14ac:dyDescent="0.3">
      <c r="A26" s="453"/>
      <c r="B26" s="144">
        <f>$P$1+MROUND(ROUNDDOWN(Z4*$I$1,-1),50)</f>
        <v>2900</v>
      </c>
      <c r="C26" s="145"/>
      <c r="D26" s="146">
        <f>B26-$P$1</f>
        <v>1400</v>
      </c>
      <c r="E26" s="147"/>
      <c r="F26" s="149">
        <f>IF((Z5)&lt;=$X$1,$P$1,$P$1+MROUND(ROUNDDOWN((Z5-$X$1)*$I$1,-1),50))</f>
        <v>1750</v>
      </c>
      <c r="G26" s="150"/>
      <c r="H26" s="149">
        <f>IF((Z7)&lt;=$X$1,$P$1,$P$1+MROUND(ROUNDDOWN((Z7-$X$1)*$I$1,-1),50))</f>
        <v>1600</v>
      </c>
      <c r="I26" s="150"/>
      <c r="J26" s="149">
        <f>IF((Z9)&lt;=$X$1,$P$1,$P$1+MROUND(ROUNDDOWN((Z9-$X$1)*$I$1,-1),50))</f>
        <v>1550</v>
      </c>
      <c r="K26" s="150"/>
      <c r="L26" s="332">
        <f>IF((Z11)&lt;=$X$1,$P$1,$P$1+MROUND(ROUNDDOWN((Z11-$X$1)*$I$1,-1),50))</f>
        <v>1500</v>
      </c>
      <c r="M26" s="171"/>
      <c r="N26" s="332">
        <f>IF((Z13)&lt;=$X$1,$P$1,$P$1+MROUND(ROUNDDOWN((Z13-$X$1)*$I$1,-1),50))</f>
        <v>1500</v>
      </c>
      <c r="O26" s="171"/>
      <c r="P26" s="332">
        <f>IF((Z15)&lt;=$X$1,$P$1,$P$1+MROUND(ROUNDDOWN((Z15-$X$1)*$I$1,-1),50))</f>
        <v>1500</v>
      </c>
      <c r="Q26" s="171"/>
      <c r="R26" s="332">
        <f>IF((Z17)&lt;=$X$1,$P$1,$P$1+MROUND(ROUNDDOWN((Z17-$X$1)*$I$1,-1),50))</f>
        <v>1500</v>
      </c>
      <c r="S26" s="171"/>
      <c r="T26" s="341">
        <f>IF((Z19)&lt;=8,P1,P1+ROUND(INT(((Z19-8)*I1)),-1))</f>
        <v>1500</v>
      </c>
      <c r="U26" s="342"/>
      <c r="V26" s="341">
        <f>IF((Z21)&lt;=8,P1,P1+ROUND(INT(((Z21-8)*I1)),-1))</f>
        <v>1500</v>
      </c>
      <c r="W26" s="342"/>
      <c r="X26" s="341">
        <f>IF((Z23)&lt;=8,P1,P1+ROUND(INT(((Z23-8)*I1)),-1))</f>
        <v>1500</v>
      </c>
      <c r="Y26" s="342"/>
      <c r="Z26" s="608"/>
      <c r="AA26" s="609"/>
      <c r="AB26" s="468"/>
      <c r="AC26" s="468"/>
      <c r="AD26" s="495"/>
      <c r="AE26" s="501"/>
      <c r="AF26" s="491"/>
      <c r="AG26" s="449"/>
      <c r="AH26" s="448"/>
      <c r="AI26" s="449"/>
      <c r="AJ26" s="448"/>
      <c r="AK26" s="449"/>
      <c r="AL26" s="448"/>
      <c r="AM26" s="449"/>
      <c r="AN26" s="448"/>
      <c r="AO26" s="449"/>
      <c r="AP26" s="448"/>
      <c r="AQ26" s="451"/>
    </row>
    <row r="27" spans="1:43" s="139" customFormat="1" ht="27" customHeight="1" x14ac:dyDescent="0.3">
      <c r="A27" s="477" t="s">
        <v>106</v>
      </c>
      <c r="B27" s="140"/>
      <c r="C27" s="141">
        <f>MROUND(ROUNDDOWN(B28*0.8,-1),50)</f>
        <v>2450</v>
      </c>
      <c r="D27" s="142"/>
      <c r="E27" s="143">
        <f>C27-$S$1</f>
        <v>1250</v>
      </c>
      <c r="F27" s="148"/>
      <c r="G27" s="141">
        <f>MROUND(ROUNDDOWN(F28*0.8,-1),50)</f>
        <v>1500</v>
      </c>
      <c r="H27" s="148"/>
      <c r="I27" s="141">
        <f>MROUND(ROUNDDOWN(H28*0.8,-1),50)</f>
        <v>1400</v>
      </c>
      <c r="J27" s="148"/>
      <c r="K27" s="141">
        <f>MROUND(ROUNDDOWN(J28*0.8,-1),50)</f>
        <v>1350</v>
      </c>
      <c r="L27" s="148"/>
      <c r="M27" s="141">
        <f>MROUND(ROUNDDOWN(L28*0.8,-1),50)</f>
        <v>1300</v>
      </c>
      <c r="N27" s="168"/>
      <c r="O27" s="338">
        <f>MROUND(ROUNDDOWN(N28*0.8,-1),50)</f>
        <v>1200</v>
      </c>
      <c r="P27" s="168"/>
      <c r="Q27" s="162">
        <f>MROUND(ROUNDDOWN(P28*0.8,-1),50)</f>
        <v>1200</v>
      </c>
      <c r="R27" s="168"/>
      <c r="S27" s="162">
        <f>MROUND(ROUNDDOWN(R28*0.8,-1),50)</f>
        <v>1200</v>
      </c>
      <c r="T27" s="168"/>
      <c r="U27" s="340">
        <f t="shared" ref="U27:AG39" si="9">ROUND(T28*0.8,-1)</f>
        <v>1200</v>
      </c>
      <c r="V27" s="168"/>
      <c r="W27" s="340">
        <f t="shared" si="8"/>
        <v>1200</v>
      </c>
      <c r="X27" s="168"/>
      <c r="Y27" s="340">
        <f t="shared" si="7"/>
        <v>1200</v>
      </c>
      <c r="Z27" s="168"/>
      <c r="AA27" s="340">
        <f t="shared" si="6"/>
        <v>1200</v>
      </c>
      <c r="AB27" s="479" t="s">
        <v>176</v>
      </c>
      <c r="AC27" s="466"/>
      <c r="AD27" s="468">
        <v>1.9</v>
      </c>
      <c r="AE27" s="460"/>
      <c r="AF27" s="461">
        <f>AD27+AF29</f>
        <v>1.9</v>
      </c>
      <c r="AG27" s="462"/>
      <c r="AH27" s="434">
        <f>AF27+AH31</f>
        <v>1.9</v>
      </c>
      <c r="AI27" s="462"/>
      <c r="AJ27" s="434">
        <f>AH27+AJ33</f>
        <v>1.9</v>
      </c>
      <c r="AK27" s="462"/>
      <c r="AL27" s="434">
        <f>AJ27+AL35</f>
        <v>1.9</v>
      </c>
      <c r="AM27" s="462"/>
      <c r="AN27" s="434">
        <f>AL27+AN37</f>
        <v>1.9</v>
      </c>
      <c r="AO27" s="462"/>
      <c r="AP27" s="434">
        <f>AN27+AP39</f>
        <v>1.9</v>
      </c>
      <c r="AQ27" s="435"/>
    </row>
    <row r="28" spans="1:43" s="139" customFormat="1" ht="27" customHeight="1" x14ac:dyDescent="0.3">
      <c r="A28" s="453"/>
      <c r="B28" s="144">
        <f>$P$1+MROUND(ROUNDDOWN(AB4*$I$1,-1),50)</f>
        <v>3050</v>
      </c>
      <c r="C28" s="145"/>
      <c r="D28" s="146">
        <f>B28-$P$1</f>
        <v>1550</v>
      </c>
      <c r="E28" s="147"/>
      <c r="F28" s="149">
        <f>IF((AB5)&lt;=$X$1,$P$1,$P$1+MROUND(ROUNDDOWN((AB5-$X$1)*$I$1,-1),50))</f>
        <v>1900</v>
      </c>
      <c r="G28" s="150"/>
      <c r="H28" s="149">
        <f>IF((AB7)&lt;=$X$1,$P$1,$P$1+MROUND(ROUNDDOWN((AB7-$X$1)*$I$1,-1),50))</f>
        <v>1750</v>
      </c>
      <c r="I28" s="150"/>
      <c r="J28" s="149">
        <f>IF((AB9)&lt;=$X$1,$P$1,$P$1+MROUND(ROUNDDOWN((AB9-$X$1)*$I$1,-1),50))</f>
        <v>1700</v>
      </c>
      <c r="K28" s="150"/>
      <c r="L28" s="149">
        <f>IF((AB11)&lt;=$X$1,$P$1,$P$1+MROUND(ROUNDDOWN((AB11-$X$1)*$I$1,-1),50))</f>
        <v>1600</v>
      </c>
      <c r="M28" s="150"/>
      <c r="N28" s="332">
        <f>IF((AB13)&lt;=$X$1,$P$1,$P$1+MROUND(ROUNDDOWN((AB13-$X$1)*$I$1,-1),50))</f>
        <v>1500</v>
      </c>
      <c r="O28" s="171"/>
      <c r="P28" s="332">
        <f>IF((AB15)&lt;=$X$1,$P$1,$P$1+MROUND(ROUNDDOWN((AB15-$X$1)*$I$1,-1),50))</f>
        <v>1500</v>
      </c>
      <c r="Q28" s="171"/>
      <c r="R28" s="332">
        <f>IF((AB17)&lt;=$X$1,$P$1,$P$1+MROUND(ROUNDDOWN((AB17-$X$1)*$I$1,-1),50))</f>
        <v>1500</v>
      </c>
      <c r="S28" s="171"/>
      <c r="T28" s="341">
        <f>IF((AB19)&lt;=8,P1,P1+ROUND(INT(((AB19-8)*I1)),-1))</f>
        <v>1500</v>
      </c>
      <c r="U28" s="342"/>
      <c r="V28" s="341">
        <f>IF((AB21)&lt;=8,P1,P1+ROUND(INT(((AB21-8)*I1)),-1))</f>
        <v>1500</v>
      </c>
      <c r="W28" s="342"/>
      <c r="X28" s="341">
        <f>IF((AB23)&lt;=8,P1,P1+ROUND(INT(((AB23-8)*I1)),-1))</f>
        <v>1500</v>
      </c>
      <c r="Y28" s="342"/>
      <c r="Z28" s="341">
        <f>IF((AB25)&lt;=8,P1,P1+ROUND(INT(((AB25-8)*I1)),-1))</f>
        <v>1500</v>
      </c>
      <c r="AA28" s="342"/>
      <c r="AB28" s="467"/>
      <c r="AC28" s="457"/>
      <c r="AD28" s="468"/>
      <c r="AE28" s="460"/>
      <c r="AF28" s="463"/>
      <c r="AG28" s="464"/>
      <c r="AH28" s="436"/>
      <c r="AI28" s="464"/>
      <c r="AJ28" s="436"/>
      <c r="AK28" s="464"/>
      <c r="AL28" s="436"/>
      <c r="AM28" s="464"/>
      <c r="AN28" s="436"/>
      <c r="AO28" s="464"/>
      <c r="AP28" s="436"/>
      <c r="AQ28" s="437"/>
    </row>
    <row r="29" spans="1:43" s="139" customFormat="1" ht="27" customHeight="1" x14ac:dyDescent="0.3">
      <c r="A29" s="477" t="s">
        <v>107</v>
      </c>
      <c r="B29" s="140"/>
      <c r="C29" s="141">
        <f>MROUND(ROUNDDOWN(B30*0.8,-1),50)</f>
        <v>2650</v>
      </c>
      <c r="D29" s="142"/>
      <c r="E29" s="143">
        <f>C29-$S$1</f>
        <v>1450</v>
      </c>
      <c r="F29" s="148"/>
      <c r="G29" s="141">
        <f>MROUND(ROUNDDOWN(F30*0.8,-1),50)</f>
        <v>1700</v>
      </c>
      <c r="H29" s="148"/>
      <c r="I29" s="141">
        <f>MROUND(ROUNDDOWN(H30*0.8,-1),50)</f>
        <v>1600</v>
      </c>
      <c r="J29" s="148"/>
      <c r="K29" s="141">
        <f>MROUND(ROUNDDOWN(J30*0.8,-1),50)</f>
        <v>1550</v>
      </c>
      <c r="L29" s="148"/>
      <c r="M29" s="141">
        <f>MROUND(ROUNDDOWN(L30*0.8,-1),50)</f>
        <v>1500</v>
      </c>
      <c r="N29" s="148"/>
      <c r="O29" s="141">
        <f>MROUND(ROUNDDOWN(N30*0.8,-1),50)</f>
        <v>1400</v>
      </c>
      <c r="P29" s="148"/>
      <c r="Q29" s="141">
        <f>MROUND(ROUNDDOWN(P30*0.8,-1),50)</f>
        <v>1300</v>
      </c>
      <c r="R29" s="168"/>
      <c r="S29" s="162">
        <f>MROUND(ROUNDDOWN(R30*0.8,-1),50)</f>
        <v>1200</v>
      </c>
      <c r="T29" s="168"/>
      <c r="U29" s="340">
        <f t="shared" ref="U29:AG41" si="10">ROUND(T30*0.8,-1)</f>
        <v>1200</v>
      </c>
      <c r="V29" s="168"/>
      <c r="W29" s="340">
        <f t="shared" si="9"/>
        <v>1200</v>
      </c>
      <c r="X29" s="168"/>
      <c r="Y29" s="340">
        <f t="shared" si="8"/>
        <v>1200</v>
      </c>
      <c r="Z29" s="168"/>
      <c r="AA29" s="340">
        <f t="shared" si="7"/>
        <v>1200</v>
      </c>
      <c r="AB29" s="337"/>
      <c r="AC29" s="344">
        <f t="shared" si="6"/>
        <v>1200</v>
      </c>
      <c r="AD29" s="479" t="s">
        <v>177</v>
      </c>
      <c r="AE29" s="441"/>
      <c r="AF29" s="643"/>
      <c r="AG29" s="610"/>
      <c r="AH29" s="446">
        <f>AF29+AH31</f>
        <v>0</v>
      </c>
      <c r="AI29" s="447"/>
      <c r="AJ29" s="446">
        <f>AH29+AJ33</f>
        <v>0</v>
      </c>
      <c r="AK29" s="447"/>
      <c r="AL29" s="446">
        <f>AJ29+AL35</f>
        <v>0</v>
      </c>
      <c r="AM29" s="447"/>
      <c r="AN29" s="446">
        <f>AL29+AN37</f>
        <v>0</v>
      </c>
      <c r="AO29" s="447"/>
      <c r="AP29" s="446">
        <f>AN29+AP39</f>
        <v>0</v>
      </c>
      <c r="AQ29" s="450"/>
    </row>
    <row r="30" spans="1:43" s="139" customFormat="1" ht="27" customHeight="1" thickBot="1" x14ac:dyDescent="0.35">
      <c r="A30" s="439"/>
      <c r="B30" s="151">
        <f>$P$1+MROUND(ROUNDDOWN(AD4*$I$1,-1),50)</f>
        <v>3300</v>
      </c>
      <c r="C30" s="152"/>
      <c r="D30" s="153">
        <f>B30-$P$1</f>
        <v>1800</v>
      </c>
      <c r="E30" s="154"/>
      <c r="F30" s="156">
        <f>IF((AD5)&lt;=$X$1,$P$1,$P$1+MROUND(ROUNDDOWN((AD5-$X$1)*$I$1,-1),50))</f>
        <v>2150</v>
      </c>
      <c r="G30" s="157"/>
      <c r="H30" s="156">
        <f>IF((AD7)&lt;=$X$1,$P$1,$P$1+MROUND(ROUNDDOWN((AD7-$X$1)*$I$1,-1),50))</f>
        <v>2000</v>
      </c>
      <c r="I30" s="157"/>
      <c r="J30" s="156">
        <f>IF((AD9)&lt;=$X$1,$P$1,$P$1+MROUND(ROUNDDOWN((AD9-$X$1)*$I$1,-1),50))</f>
        <v>1950</v>
      </c>
      <c r="K30" s="157"/>
      <c r="L30" s="156">
        <f>IF((AD11)&lt;=$X$1,$P$1,$P$1+MROUND(ROUNDDOWN((AD11-$X$1)*$I$1,-1),50))</f>
        <v>1850</v>
      </c>
      <c r="M30" s="157"/>
      <c r="N30" s="156">
        <f>IF((AD13)&lt;=$X$1,$P$1,$P$1+MROUND(ROUNDDOWN((AD13-$X$1)*$I$1,-1),50))</f>
        <v>1750</v>
      </c>
      <c r="O30" s="157"/>
      <c r="P30" s="156">
        <f>IF((AD15)&lt;=$X$1,$P$1,$P$1+MROUND(ROUNDDOWN((AD15-$X$1)*$I$1,-1),50))</f>
        <v>1600</v>
      </c>
      <c r="Q30" s="157"/>
      <c r="R30" s="333">
        <f>IF((AD17)&lt;=$X$1,$P$1,$P$1+MROUND(ROUNDDOWN((AD17-$X$1)*$I$1,-1),50))</f>
        <v>1500</v>
      </c>
      <c r="S30" s="172"/>
      <c r="T30" s="343">
        <f>IF((AD19)&lt;=8,P1,P1+ROUND(INT(((AD19-8)*I1)),-1))</f>
        <v>1500</v>
      </c>
      <c r="U30" s="169"/>
      <c r="V30" s="343">
        <f>IF((AD21)&lt;=8,P1,P1+ROUND(INT(((AD21-8)*I1)),-1))</f>
        <v>1500</v>
      </c>
      <c r="W30" s="169"/>
      <c r="X30" s="343">
        <f>IF((AD23)&lt;=8,P1,P1+ROUND(INT(((AD23-8)*I1)),-1))</f>
        <v>1500</v>
      </c>
      <c r="Y30" s="169"/>
      <c r="Z30" s="343">
        <f>IF((AD25)&lt;=8,P1,P1+ROUND(INT(((AD25-8)*I1)),-1))</f>
        <v>1500</v>
      </c>
      <c r="AA30" s="169"/>
      <c r="AB30" s="345">
        <f>IF((AD27)&lt;=8,P1,P1+ROUND(INT(((AD27-8)*I1)),-1))</f>
        <v>1500</v>
      </c>
      <c r="AC30" s="346"/>
      <c r="AD30" s="442"/>
      <c r="AE30" s="443"/>
      <c r="AF30" s="444"/>
      <c r="AG30" s="468"/>
      <c r="AH30" s="448"/>
      <c r="AI30" s="449"/>
      <c r="AJ30" s="448"/>
      <c r="AK30" s="449"/>
      <c r="AL30" s="448"/>
      <c r="AM30" s="449"/>
      <c r="AN30" s="448"/>
      <c r="AO30" s="449"/>
      <c r="AP30" s="448"/>
      <c r="AQ30" s="451"/>
    </row>
    <row r="31" spans="1:43" s="12" customFormat="1" ht="27" hidden="1" customHeight="1" x14ac:dyDescent="0.3">
      <c r="A31" s="432" t="str">
        <f>AF31</f>
        <v>죽산</v>
      </c>
      <c r="B31" s="112"/>
      <c r="C31" s="113">
        <f>MROUND(ROUNDDOWN(B32*0.8,-1),50)</f>
        <v>2650</v>
      </c>
      <c r="D31" s="70"/>
      <c r="E31" s="71">
        <f>C31-$S$1</f>
        <v>1450</v>
      </c>
      <c r="F31" s="34"/>
      <c r="G31" s="35">
        <f t="shared" ref="G31" si="11">ROUND(F32*0.8,-1)</f>
        <v>1740</v>
      </c>
      <c r="H31" s="161"/>
      <c r="I31" s="158">
        <f>MROUND(ROUNDDOWN(H32*0.8,-1),50)</f>
        <v>1600</v>
      </c>
      <c r="J31" s="161"/>
      <c r="K31" s="158">
        <f>MROUND(ROUNDDOWN(J32*0.8,-1),50)</f>
        <v>1550</v>
      </c>
      <c r="L31" s="161"/>
      <c r="M31" s="158">
        <f>MROUND(ROUNDDOWN(L32*0.8,-1),50)</f>
        <v>1500</v>
      </c>
      <c r="N31" s="161"/>
      <c r="O31" s="158">
        <f>MROUND(ROUNDDOWN(N32*0.8,-1),50)</f>
        <v>1400</v>
      </c>
      <c r="P31" s="161"/>
      <c r="Q31" s="158">
        <f>MROUND(ROUNDDOWN(P32*0.8,-1),50)</f>
        <v>1300</v>
      </c>
      <c r="R31" s="161"/>
      <c r="S31" s="158">
        <f>MROUND(ROUNDDOWN(R32*0.8,-1),50)</f>
        <v>1200</v>
      </c>
      <c r="T31" s="34"/>
      <c r="U31" s="33">
        <f t="shared" ref="U31:AE41" si="12">ROUND(T32*0.8,-1)</f>
        <v>1200</v>
      </c>
      <c r="V31" s="34"/>
      <c r="W31" s="33">
        <f t="shared" si="10"/>
        <v>1200</v>
      </c>
      <c r="X31" s="61"/>
      <c r="Y31" s="69">
        <f t="shared" si="9"/>
        <v>1200</v>
      </c>
      <c r="Z31" s="34"/>
      <c r="AA31" s="33">
        <f t="shared" si="8"/>
        <v>1200</v>
      </c>
      <c r="AB31" s="63"/>
      <c r="AC31" s="62">
        <f t="shared" si="7"/>
        <v>1200</v>
      </c>
      <c r="AD31" s="63"/>
      <c r="AE31" s="62">
        <f t="shared" si="6"/>
        <v>1200</v>
      </c>
      <c r="AF31" s="404" t="s">
        <v>18</v>
      </c>
      <c r="AG31" s="405"/>
      <c r="AH31" s="408"/>
      <c r="AI31" s="408"/>
      <c r="AJ31" s="417">
        <f>AH31+AJ33</f>
        <v>0</v>
      </c>
      <c r="AK31" s="418"/>
      <c r="AL31" s="417">
        <f>AJ31+AL35</f>
        <v>0</v>
      </c>
      <c r="AM31" s="418"/>
      <c r="AN31" s="417">
        <f>AL31+AN37</f>
        <v>0</v>
      </c>
      <c r="AO31" s="418"/>
      <c r="AP31" s="417">
        <f>AN31+AP39</f>
        <v>0</v>
      </c>
      <c r="AQ31" s="429"/>
    </row>
    <row r="32" spans="1:43" s="12" customFormat="1" ht="27" hidden="1" customHeight="1" x14ac:dyDescent="0.3">
      <c r="A32" s="403"/>
      <c r="B32" s="106">
        <f>$P$1+MROUND(ROUNDDOWN(AF4*$I$1,-1),50)</f>
        <v>3300</v>
      </c>
      <c r="C32" s="107"/>
      <c r="D32" s="48">
        <f>B32-$P$1</f>
        <v>1800</v>
      </c>
      <c r="E32" s="49"/>
      <c r="F32" s="27">
        <f>IF((AF5)&lt;=8,P1,P1+ROUND(INT(((AF5-8)*I1)),-1))</f>
        <v>2170</v>
      </c>
      <c r="G32" s="28"/>
      <c r="H32" s="149">
        <f>IF((AF7)&lt;=$X$1,$P$1,$P$1+MROUND(ROUNDDOWN((AF7-$X$1)*$I$1,-1),50))</f>
        <v>2000</v>
      </c>
      <c r="I32" s="150"/>
      <c r="J32" s="149">
        <f>IF((AF9)&lt;=$X$1,$P$1,$P$1+MROUND(ROUNDDOWN((AF9-$X$1)*$I$1,-1),50))</f>
        <v>1950</v>
      </c>
      <c r="K32" s="150"/>
      <c r="L32" s="149">
        <f>IF((AF11)&lt;=$X$1,$P$1,$P$1+MROUND(ROUNDDOWN((AF11-$X$1)*$I$1,-1),50))</f>
        <v>1850</v>
      </c>
      <c r="M32" s="150"/>
      <c r="N32" s="149">
        <f>IF((AF13)&lt;=$X$1,$P$1,$P$1+MROUND(ROUNDDOWN((AF13-$X$1)*$I$1,-1),50))</f>
        <v>1750</v>
      </c>
      <c r="O32" s="150"/>
      <c r="P32" s="149">
        <f>IF((AF15)&lt;=$X$1,$P$1,$P$1+MROUND(ROUNDDOWN((AF15-$X$1)*$I$1,-1),50))</f>
        <v>1600</v>
      </c>
      <c r="Q32" s="150"/>
      <c r="R32" s="149">
        <f>IF((AF17)&lt;=$X$1,$P$1,$P$1+MROUND(ROUNDDOWN((AF17-$X$1)*$I$1,-1),50))</f>
        <v>1500</v>
      </c>
      <c r="S32" s="150"/>
      <c r="T32" s="30">
        <f>IF((AF19)&lt;=8,P1,P1+ROUND(INT(((AF19-8)*I1)),-1))</f>
        <v>1500</v>
      </c>
      <c r="U32" s="24"/>
      <c r="V32" s="30">
        <f>IF((AF21)&lt;=8,P1,P1+ROUND(INT(((AF21-8)*I1)),-1))</f>
        <v>1500</v>
      </c>
      <c r="W32" s="24"/>
      <c r="X32" s="54">
        <f>IF((AF23)&lt;=8,P1,P1+ROUND(INT(((AF23-8)*I1)),-1))</f>
        <v>1500</v>
      </c>
      <c r="Y32" s="45"/>
      <c r="Z32" s="30">
        <f>IF((AF25)&lt;=8,P1,P1+ROUND(INT(((AF25-8)*I1)),-1))</f>
        <v>1500</v>
      </c>
      <c r="AA32" s="24"/>
      <c r="AB32" s="17">
        <f>IF((AF27)&lt;=8,P1,P1+ROUND(INT(((AF27-8)*I1)),-1))</f>
        <v>1500</v>
      </c>
      <c r="AC32" s="24"/>
      <c r="AD32" s="30">
        <f>IF((AF29)&lt;=8,P1,P1+ROUND(INT(((AF29-8)*I1)),-1))</f>
        <v>1500</v>
      </c>
      <c r="AE32" s="24"/>
      <c r="AF32" s="406"/>
      <c r="AG32" s="407"/>
      <c r="AH32" s="408"/>
      <c r="AI32" s="408"/>
      <c r="AJ32" s="419"/>
      <c r="AK32" s="420"/>
      <c r="AL32" s="419"/>
      <c r="AM32" s="420"/>
      <c r="AN32" s="419"/>
      <c r="AO32" s="420"/>
      <c r="AP32" s="419"/>
      <c r="AQ32" s="430"/>
    </row>
    <row r="33" spans="1:43" s="12" customFormat="1" ht="27" hidden="1" customHeight="1" x14ac:dyDescent="0.3">
      <c r="A33" s="402" t="str">
        <f>AH33</f>
        <v>용동</v>
      </c>
      <c r="B33" s="104"/>
      <c r="C33" s="105">
        <f>MROUND(ROUNDDOWN(B34*0.8,-1),50)</f>
        <v>2650</v>
      </c>
      <c r="D33" s="46"/>
      <c r="E33" s="47">
        <f>C33-$S$1</f>
        <v>1450</v>
      </c>
      <c r="F33" s="25"/>
      <c r="G33" s="26">
        <f t="shared" ref="G33:I33" si="13">ROUND(F34*0.8,-1)</f>
        <v>1740</v>
      </c>
      <c r="H33" s="25"/>
      <c r="I33" s="26">
        <f t="shared" si="13"/>
        <v>1620</v>
      </c>
      <c r="J33" s="148"/>
      <c r="K33" s="141">
        <f>MROUND(ROUNDDOWN(J34*0.8,-1),50)</f>
        <v>1550</v>
      </c>
      <c r="L33" s="148"/>
      <c r="M33" s="141">
        <f>MROUND(ROUNDDOWN(L34*0.8,-1),50)</f>
        <v>1500</v>
      </c>
      <c r="N33" s="148"/>
      <c r="O33" s="141">
        <f>MROUND(ROUNDDOWN(N34*0.8,-1),50)</f>
        <v>1400</v>
      </c>
      <c r="P33" s="148"/>
      <c r="Q33" s="141">
        <f>MROUND(ROUNDDOWN(P34*0.8,-1),50)</f>
        <v>1300</v>
      </c>
      <c r="R33" s="148"/>
      <c r="S33" s="141">
        <f>MROUND(ROUNDDOWN(R34*0.8,-1),50)</f>
        <v>1200</v>
      </c>
      <c r="T33" s="25"/>
      <c r="U33" s="22">
        <f t="shared" ref="U33:AC41" si="14">ROUND(T34*0.8,-1)</f>
        <v>1200</v>
      </c>
      <c r="V33" s="25"/>
      <c r="W33" s="22">
        <f t="shared" si="12"/>
        <v>1200</v>
      </c>
      <c r="X33" s="50"/>
      <c r="Y33" s="44">
        <f t="shared" si="10"/>
        <v>1200</v>
      </c>
      <c r="Z33" s="25"/>
      <c r="AA33" s="22">
        <f t="shared" si="9"/>
        <v>1200</v>
      </c>
      <c r="AB33" s="14"/>
      <c r="AC33" s="22">
        <f t="shared" si="8"/>
        <v>1200</v>
      </c>
      <c r="AD33" s="25"/>
      <c r="AE33" s="22">
        <f t="shared" si="7"/>
        <v>1200</v>
      </c>
      <c r="AF33" s="14"/>
      <c r="AG33" s="11">
        <f t="shared" si="6"/>
        <v>1200</v>
      </c>
      <c r="AH33" s="404" t="s">
        <v>53</v>
      </c>
      <c r="AI33" s="405"/>
      <c r="AJ33" s="408"/>
      <c r="AK33" s="408"/>
      <c r="AL33" s="409">
        <f>AJ33+AL35</f>
        <v>0</v>
      </c>
      <c r="AM33" s="415"/>
      <c r="AN33" s="409">
        <f>AL33+AN37</f>
        <v>0</v>
      </c>
      <c r="AO33" s="415"/>
      <c r="AP33" s="409">
        <f>AN33+AP39</f>
        <v>0</v>
      </c>
      <c r="AQ33" s="410"/>
    </row>
    <row r="34" spans="1:43" s="12" customFormat="1" ht="27" hidden="1" customHeight="1" x14ac:dyDescent="0.3">
      <c r="A34" s="403"/>
      <c r="B34" s="106">
        <f>$P$1+MROUND(ROUNDDOWN(AH4*$I$1,-1),50)</f>
        <v>3300</v>
      </c>
      <c r="C34" s="107"/>
      <c r="D34" s="48">
        <f>B34-$P$1</f>
        <v>1800</v>
      </c>
      <c r="E34" s="49"/>
      <c r="F34" s="27">
        <f>IF((AH5)&lt;=8,P1,P1+ROUND(INT(((AH5-8)*I1)),-1))</f>
        <v>2170</v>
      </c>
      <c r="G34" s="28"/>
      <c r="H34" s="27">
        <f>IF((AH7)&lt;=8,P1,P1+ROUND(INT(((AH7-8)*I1)),-1))</f>
        <v>2030</v>
      </c>
      <c r="I34" s="28"/>
      <c r="J34" s="149">
        <f>IF((AH9)&lt;=$X$1,$P$1,$P$1+MROUND(ROUNDDOWN((AH9-$X$1)*$I$1,-1),50))</f>
        <v>1950</v>
      </c>
      <c r="K34" s="150"/>
      <c r="L34" s="149">
        <f>IF((AH11)&lt;=$X$1,$P$1,$P$1+MROUND(ROUNDDOWN((AH11-$X$1)*$I$1,-1),50))</f>
        <v>1850</v>
      </c>
      <c r="M34" s="150"/>
      <c r="N34" s="149">
        <f>IF((AH13)&lt;=$X$1,$P$1,$P$1+MROUND(ROUNDDOWN((AH13-$X$1)*$I$1,-1),50))</f>
        <v>1750</v>
      </c>
      <c r="O34" s="150"/>
      <c r="P34" s="149">
        <f>IF((AH15)&lt;=$X$1,$P$1,$P$1+MROUND(ROUNDDOWN((AH15-$X$1)*$I$1,-1),50))</f>
        <v>1600</v>
      </c>
      <c r="Q34" s="150"/>
      <c r="R34" s="149">
        <f>IF((AH17)&lt;=$X$1,$P$1,$P$1+MROUND(ROUNDDOWN((AH17-$X$1)*$I$1,-1),50))</f>
        <v>1500</v>
      </c>
      <c r="S34" s="150"/>
      <c r="T34" s="30">
        <f>IF((AH19)&lt;=8,P1,P1+ROUND(INT(((AH19-8)*I1)),-1))</f>
        <v>1500</v>
      </c>
      <c r="U34" s="24"/>
      <c r="V34" s="30">
        <f>IF((AH21)&lt;=8,P1,P1+ROUND(INT(((AH21-8)*I1)),-1))</f>
        <v>1500</v>
      </c>
      <c r="W34" s="24"/>
      <c r="X34" s="54">
        <f>IF((AH23)&lt;=8,P1,P1+ROUND(INT(((AH23-8)*I1)),-1))</f>
        <v>1500</v>
      </c>
      <c r="Y34" s="45"/>
      <c r="Z34" s="30">
        <f>IF((AH25)&lt;=8,P1,P1+ROUND(INT(((AH25-8)*I1)),-1))</f>
        <v>1500</v>
      </c>
      <c r="AA34" s="24"/>
      <c r="AB34" s="17">
        <f>IF((AH27)&lt;=8,P1,P1+ROUND(INT(((AH27-8)*I1)),-1))</f>
        <v>1500</v>
      </c>
      <c r="AC34" s="24"/>
      <c r="AD34" s="30">
        <f>IF((AH29)&lt;=8,P1,P1+ROUND(INT(((AH29-8)*I1)),-1))</f>
        <v>1500</v>
      </c>
      <c r="AE34" s="24"/>
      <c r="AF34" s="17">
        <f>IF((AH31)&lt;=8,P1,P1+ROUND(INT(((AH31-8)*I1)),-1))</f>
        <v>1500</v>
      </c>
      <c r="AG34" s="13"/>
      <c r="AH34" s="406"/>
      <c r="AI34" s="407"/>
      <c r="AJ34" s="408"/>
      <c r="AK34" s="408"/>
      <c r="AL34" s="411"/>
      <c r="AM34" s="416"/>
      <c r="AN34" s="411"/>
      <c r="AO34" s="416"/>
      <c r="AP34" s="411"/>
      <c r="AQ34" s="412"/>
    </row>
    <row r="35" spans="1:43" s="12" customFormat="1" ht="27" hidden="1" customHeight="1" x14ac:dyDescent="0.3">
      <c r="A35" s="402" t="str">
        <f>AJ35</f>
        <v>탄광</v>
      </c>
      <c r="B35" s="104"/>
      <c r="C35" s="105">
        <f>MROUND(ROUNDDOWN(B36*0.8,-1),50)</f>
        <v>2650</v>
      </c>
      <c r="D35" s="46"/>
      <c r="E35" s="47">
        <f>C35-$S$1</f>
        <v>1450</v>
      </c>
      <c r="F35" s="25"/>
      <c r="G35" s="26">
        <f t="shared" ref="G35:K35" si="15">ROUND(F36*0.8,-1)</f>
        <v>1740</v>
      </c>
      <c r="H35" s="25"/>
      <c r="I35" s="26">
        <f t="shared" si="15"/>
        <v>1620</v>
      </c>
      <c r="J35" s="25"/>
      <c r="K35" s="22">
        <f t="shared" si="15"/>
        <v>1560</v>
      </c>
      <c r="L35" s="148"/>
      <c r="M35" s="141">
        <f>MROUND(ROUNDDOWN(L36*0.8,-1),50)</f>
        <v>1500</v>
      </c>
      <c r="N35" s="148"/>
      <c r="O35" s="141">
        <f>MROUND(ROUNDDOWN(N36*0.8,-1),50)</f>
        <v>1400</v>
      </c>
      <c r="P35" s="148"/>
      <c r="Q35" s="141">
        <f>MROUND(ROUNDDOWN(P36*0.8,-1),50)</f>
        <v>1300</v>
      </c>
      <c r="R35" s="148"/>
      <c r="S35" s="141">
        <f>MROUND(ROUNDDOWN(R36*0.8,-1),50)</f>
        <v>1200</v>
      </c>
      <c r="T35" s="25"/>
      <c r="U35" s="22">
        <f t="shared" ref="U35:AA41" si="16">ROUND(T36*0.8,-1)</f>
        <v>1200</v>
      </c>
      <c r="V35" s="25"/>
      <c r="W35" s="22">
        <f t="shared" si="14"/>
        <v>1200</v>
      </c>
      <c r="X35" s="50"/>
      <c r="Y35" s="44">
        <f t="shared" si="12"/>
        <v>1200</v>
      </c>
      <c r="Z35" s="25"/>
      <c r="AA35" s="22">
        <f t="shared" si="10"/>
        <v>1200</v>
      </c>
      <c r="AB35" s="14"/>
      <c r="AC35" s="22">
        <f t="shared" si="9"/>
        <v>1200</v>
      </c>
      <c r="AD35" s="25"/>
      <c r="AE35" s="22">
        <f t="shared" si="8"/>
        <v>1200</v>
      </c>
      <c r="AF35" s="25"/>
      <c r="AG35" s="22">
        <f t="shared" si="7"/>
        <v>1200</v>
      </c>
      <c r="AH35" s="25"/>
      <c r="AI35" s="22">
        <f t="shared" ref="AI35:AO41" si="17">ROUND(AH36*0.8,-1)</f>
        <v>1200</v>
      </c>
      <c r="AJ35" s="425" t="s">
        <v>19</v>
      </c>
      <c r="AK35" s="426"/>
      <c r="AL35" s="408"/>
      <c r="AM35" s="408"/>
      <c r="AN35" s="417">
        <f>AL35+AN37</f>
        <v>0</v>
      </c>
      <c r="AO35" s="418"/>
      <c r="AP35" s="417">
        <f>AN35+AP39</f>
        <v>0</v>
      </c>
      <c r="AQ35" s="429"/>
    </row>
    <row r="36" spans="1:43" s="12" customFormat="1" ht="27" hidden="1" customHeight="1" x14ac:dyDescent="0.3">
      <c r="A36" s="403"/>
      <c r="B36" s="106">
        <f>$P$1+MROUND(ROUNDDOWN(AJ4*$I$1,-1),50)</f>
        <v>3300</v>
      </c>
      <c r="C36" s="107"/>
      <c r="D36" s="48">
        <f>B36-$P$1</f>
        <v>1800</v>
      </c>
      <c r="E36" s="49"/>
      <c r="F36" s="27">
        <f>IF((AJ5)&lt;=8,P1,P1+ROUND(INT(((AJ5-8)*I1)),-1))</f>
        <v>2170</v>
      </c>
      <c r="G36" s="28"/>
      <c r="H36" s="27">
        <f>IF((AJ7)&lt;=8,P1,P1+ROUND(INT(((AJ7-8)*I1)),-1))</f>
        <v>2030</v>
      </c>
      <c r="I36" s="28"/>
      <c r="J36" s="30">
        <f>IF((AJ9)&lt;=8,P1,P1+ROUND(INT(((AJ9-8)*I1)),-1))</f>
        <v>1950</v>
      </c>
      <c r="K36" s="24"/>
      <c r="L36" s="149">
        <f>IF((AJ11)&lt;=$X$1,$P$1,$P$1+MROUND(ROUNDDOWN((AJ11-$X$1)*$I$1,-1),50))</f>
        <v>1850</v>
      </c>
      <c r="M36" s="150"/>
      <c r="N36" s="149">
        <f>IF((AJ13)&lt;=$X$1,$P$1,$P$1+MROUND(ROUNDDOWN((AJ13-$X$1)*$I$1,-1),50))</f>
        <v>1750</v>
      </c>
      <c r="O36" s="150"/>
      <c r="P36" s="149">
        <f>IF((AJ15)&lt;=$X$1,$P$1,$P$1+MROUND(ROUNDDOWN((AJ15-$X$1)*$I$1,-1),50))</f>
        <v>1600</v>
      </c>
      <c r="Q36" s="150"/>
      <c r="R36" s="149">
        <f>IF((AJ17)&lt;=$X$1,$P$1,$P$1+MROUND(ROUNDDOWN((AJ17-$X$1)*$I$1,-1),50))</f>
        <v>1500</v>
      </c>
      <c r="S36" s="150"/>
      <c r="T36" s="30">
        <f>IF((AJ19)&lt;=8,P1,P1+ROUND(INT(((AJ19-8)*I1)),-1))</f>
        <v>1500</v>
      </c>
      <c r="U36" s="24"/>
      <c r="V36" s="30">
        <f>IF((AJ21)&lt;=8,P1,P1+ROUND(INT(((AJ21-8)*I1)),-1))</f>
        <v>1500</v>
      </c>
      <c r="W36" s="24"/>
      <c r="X36" s="54">
        <f>IF((AJ23)&lt;=8,P1,P1+ROUND(INT(((AJ23-8)*I1)),-1))</f>
        <v>1500</v>
      </c>
      <c r="Y36" s="45"/>
      <c r="Z36" s="30">
        <f>IF((AJ25)&lt;=8,P1,P1+ROUND(INT(((AJ25-8)*I1)),-1))</f>
        <v>1500</v>
      </c>
      <c r="AA36" s="24"/>
      <c r="AB36" s="17">
        <f>IF((AJ27)&lt;=8,P1,P1+ROUND(INT(((AJ27-8)*I1)),-1))</f>
        <v>1500</v>
      </c>
      <c r="AC36" s="24"/>
      <c r="AD36" s="30">
        <f>IF((AJ29)&lt;=8,P1,P1+ROUND(INT(((AJ29-8)*I1)),-1))</f>
        <v>1500</v>
      </c>
      <c r="AE36" s="24"/>
      <c r="AF36" s="30">
        <f>IF((AJ31)&lt;=8,P1,P1+ROUND(INT(((AJ31-8)*I1)),-1))</f>
        <v>1500</v>
      </c>
      <c r="AG36" s="24"/>
      <c r="AH36" s="30">
        <f>IF((AJ33)&lt;=8,P1,P1+ROUND(INT(((AJ33-8)*I1)),-1))</f>
        <v>1500</v>
      </c>
      <c r="AI36" s="24"/>
      <c r="AJ36" s="427"/>
      <c r="AK36" s="428"/>
      <c r="AL36" s="408"/>
      <c r="AM36" s="408"/>
      <c r="AN36" s="419"/>
      <c r="AO36" s="420"/>
      <c r="AP36" s="419"/>
      <c r="AQ36" s="430"/>
    </row>
    <row r="37" spans="1:43" s="12" customFormat="1" ht="27" hidden="1" customHeight="1" x14ac:dyDescent="0.3">
      <c r="A37" s="402" t="str">
        <f>AL37</f>
        <v>문창</v>
      </c>
      <c r="B37" s="104"/>
      <c r="C37" s="105">
        <f>MROUND(ROUNDDOWN(B38*0.8,-1),50)</f>
        <v>2650</v>
      </c>
      <c r="D37" s="46"/>
      <c r="E37" s="47">
        <f>C37-$S$1</f>
        <v>1450</v>
      </c>
      <c r="F37" s="25"/>
      <c r="G37" s="26">
        <f t="shared" ref="G37:M37" si="18">ROUND(F38*0.8,-1)</f>
        <v>1740</v>
      </c>
      <c r="H37" s="25"/>
      <c r="I37" s="26">
        <f t="shared" si="18"/>
        <v>1620</v>
      </c>
      <c r="J37" s="25"/>
      <c r="K37" s="22">
        <f t="shared" si="18"/>
        <v>1560</v>
      </c>
      <c r="L37" s="25"/>
      <c r="M37" s="26">
        <f t="shared" si="18"/>
        <v>1470</v>
      </c>
      <c r="N37" s="148"/>
      <c r="O37" s="141">
        <f>MROUND(ROUNDDOWN(N38*0.8,-1),50)</f>
        <v>1400</v>
      </c>
      <c r="P37" s="148"/>
      <c r="Q37" s="141">
        <f>MROUND(ROUNDDOWN(P38*0.8,-1),50)</f>
        <v>1300</v>
      </c>
      <c r="R37" s="148"/>
      <c r="S37" s="141">
        <f>MROUND(ROUNDDOWN(R38*0.8,-1),50)</f>
        <v>1200</v>
      </c>
      <c r="T37" s="25"/>
      <c r="U37" s="22">
        <f t="shared" ref="U37:Y41" si="19">ROUND(T38*0.8,-1)</f>
        <v>1200</v>
      </c>
      <c r="V37" s="25"/>
      <c r="W37" s="22">
        <f t="shared" si="16"/>
        <v>1200</v>
      </c>
      <c r="X37" s="50"/>
      <c r="Y37" s="44">
        <f t="shared" si="14"/>
        <v>1200</v>
      </c>
      <c r="Z37" s="25"/>
      <c r="AA37" s="22">
        <f t="shared" si="12"/>
        <v>1200</v>
      </c>
      <c r="AB37" s="14"/>
      <c r="AC37" s="22">
        <f t="shared" si="10"/>
        <v>1200</v>
      </c>
      <c r="AD37" s="25"/>
      <c r="AE37" s="22">
        <f t="shared" si="9"/>
        <v>1200</v>
      </c>
      <c r="AF37" s="25"/>
      <c r="AG37" s="22">
        <f t="shared" si="8"/>
        <v>1200</v>
      </c>
      <c r="AH37" s="25"/>
      <c r="AI37" s="22">
        <f t="shared" ref="AI37:AM41" si="20">ROUND(AH38*0.8,-1)</f>
        <v>1200</v>
      </c>
      <c r="AJ37" s="25"/>
      <c r="AK37" s="22">
        <f t="shared" si="17"/>
        <v>1200</v>
      </c>
      <c r="AL37" s="404" t="s">
        <v>54</v>
      </c>
      <c r="AM37" s="405"/>
      <c r="AN37" s="408"/>
      <c r="AO37" s="408"/>
      <c r="AP37" s="409">
        <f>AN37+AP39</f>
        <v>0</v>
      </c>
      <c r="AQ37" s="410"/>
    </row>
    <row r="38" spans="1:43" s="12" customFormat="1" ht="27" hidden="1" customHeight="1" x14ac:dyDescent="0.3">
      <c r="A38" s="403"/>
      <c r="B38" s="106">
        <f>$P$1+MROUND(ROUNDDOWN(AL4*$I$1,-1),50)</f>
        <v>3300</v>
      </c>
      <c r="C38" s="107"/>
      <c r="D38" s="48">
        <f>B38-$P$1</f>
        <v>1800</v>
      </c>
      <c r="E38" s="49"/>
      <c r="F38" s="27">
        <f>IF((AL5)&lt;=8,P1,P1+ROUND(INT(((AL5-8)*I1)),-1))</f>
        <v>2170</v>
      </c>
      <c r="G38" s="28"/>
      <c r="H38" s="27">
        <f>IF((AL7)&lt;=8,P1,P1+ROUND(INT(((AL7-8)*I1)),-1))</f>
        <v>2030</v>
      </c>
      <c r="I38" s="28"/>
      <c r="J38" s="30">
        <f>IF((AL9)&lt;=8,P1,P1+ROUND(INT(((AL9-8)*I1)),-1))</f>
        <v>1950</v>
      </c>
      <c r="K38" s="24"/>
      <c r="L38" s="27">
        <f>IF((AL11)&lt;=8,P1,P1+ROUND(INT(((AL11-8)*I1)),-1))</f>
        <v>1840</v>
      </c>
      <c r="M38" s="28"/>
      <c r="N38" s="149">
        <f>IF((AL13)&lt;=$X$1,$P$1,$P$1+MROUND(ROUNDDOWN((AL13-$X$1)*$I$1,-1),50))</f>
        <v>1750</v>
      </c>
      <c r="O38" s="150"/>
      <c r="P38" s="149">
        <f>IF((AL15)&lt;=$X$1,$P$1,$P$1+MROUND(ROUNDDOWN((AL15-$X$1)*$I$1,-1),50))</f>
        <v>1600</v>
      </c>
      <c r="Q38" s="150"/>
      <c r="R38" s="149">
        <f>IF((AL17)&lt;=$X$1,$P$1,$P$1+MROUND(ROUNDDOWN((AL17-$X$1)*$I$1,-1),50))</f>
        <v>1500</v>
      </c>
      <c r="S38" s="150"/>
      <c r="T38" s="30">
        <f>IF((AL19)&lt;=8,P1,P1+ROUND(INT(((AL19-8)*I1)),-1))</f>
        <v>1500</v>
      </c>
      <c r="U38" s="24"/>
      <c r="V38" s="30">
        <f>IF((AL21)&lt;=8,P1,P1+ROUND(INT(((AL21-8)*I1)),-1))</f>
        <v>1500</v>
      </c>
      <c r="W38" s="24"/>
      <c r="X38" s="54">
        <f>IF((AL23)&lt;=8,P1,P1+ROUND(INT(((AL23-8)*I1)),-1))</f>
        <v>1500</v>
      </c>
      <c r="Y38" s="45"/>
      <c r="Z38" s="30">
        <f>IF((AL25)&lt;=8,P1,P1+ROUND(INT(((AL25-8)*I1)),-1))</f>
        <v>1500</v>
      </c>
      <c r="AA38" s="24"/>
      <c r="AB38" s="17">
        <f>IF((AL27)&lt;=8,P1,P1+ROUND(INT(((AL27-8)*I1)),-1))</f>
        <v>1500</v>
      </c>
      <c r="AC38" s="24"/>
      <c r="AD38" s="30">
        <f>IF((AL29)&lt;=8,P1,P1+ROUND(INT(((AL29-8)*I1)),-1))</f>
        <v>1500</v>
      </c>
      <c r="AE38" s="24"/>
      <c r="AF38" s="30">
        <f>IF((AL31)&lt;=8,P1,P1+ROUND(INT(((AL31-8)*I1)),-1))</f>
        <v>1500</v>
      </c>
      <c r="AG38" s="24"/>
      <c r="AH38" s="30">
        <f>IF((AL33)&lt;=8,P1,P1+ROUND(INT(((AL33-8)*I1)),-1))</f>
        <v>1500</v>
      </c>
      <c r="AI38" s="24"/>
      <c r="AJ38" s="30">
        <f>IF((AL35)&lt;=8,P1,P1+ROUND(INT(((AL35-8)*I1)),-1))</f>
        <v>1500</v>
      </c>
      <c r="AK38" s="24"/>
      <c r="AL38" s="406"/>
      <c r="AM38" s="407"/>
      <c r="AN38" s="408"/>
      <c r="AO38" s="408"/>
      <c r="AP38" s="411"/>
      <c r="AQ38" s="412"/>
    </row>
    <row r="39" spans="1:43" s="12" customFormat="1" ht="27" hidden="1" customHeight="1" x14ac:dyDescent="0.3">
      <c r="A39" s="402" t="str">
        <f>AN39</f>
        <v>비봉</v>
      </c>
      <c r="B39" s="104"/>
      <c r="C39" s="105">
        <f>MROUND(ROUNDDOWN(B40*0.8,-1),50)</f>
        <v>2650</v>
      </c>
      <c r="D39" s="46"/>
      <c r="E39" s="47">
        <f>C39-$S$1</f>
        <v>1450</v>
      </c>
      <c r="F39" s="25"/>
      <c r="G39" s="26">
        <f t="shared" ref="G39:Q41" si="21">ROUND(F40*0.8,-1)</f>
        <v>1740</v>
      </c>
      <c r="H39" s="25"/>
      <c r="I39" s="26">
        <f t="shared" si="21"/>
        <v>1620</v>
      </c>
      <c r="J39" s="25"/>
      <c r="K39" s="22">
        <f t="shared" si="21"/>
        <v>1560</v>
      </c>
      <c r="L39" s="25"/>
      <c r="M39" s="26">
        <f t="shared" si="21"/>
        <v>1470</v>
      </c>
      <c r="N39" s="25"/>
      <c r="O39" s="22">
        <f t="shared" si="21"/>
        <v>1390</v>
      </c>
      <c r="P39" s="148"/>
      <c r="Q39" s="141">
        <f>MROUND(ROUNDDOWN(P40*0.8,-1),50)</f>
        <v>1300</v>
      </c>
      <c r="R39" s="148"/>
      <c r="S39" s="141">
        <f>MROUND(ROUNDDOWN(R40*0.8,-1),50)</f>
        <v>1200</v>
      </c>
      <c r="T39" s="25"/>
      <c r="U39" s="22">
        <f t="shared" ref="U39:W41" si="22">ROUND(T40*0.8,-1)</f>
        <v>1200</v>
      </c>
      <c r="V39" s="25"/>
      <c r="W39" s="22">
        <f t="shared" si="19"/>
        <v>1200</v>
      </c>
      <c r="X39" s="50"/>
      <c r="Y39" s="44">
        <f t="shared" si="16"/>
        <v>1200</v>
      </c>
      <c r="Z39" s="25"/>
      <c r="AA39" s="22">
        <f t="shared" si="14"/>
        <v>1200</v>
      </c>
      <c r="AB39" s="14"/>
      <c r="AC39" s="22">
        <f t="shared" si="12"/>
        <v>1200</v>
      </c>
      <c r="AD39" s="25"/>
      <c r="AE39" s="22">
        <f t="shared" si="10"/>
        <v>1200</v>
      </c>
      <c r="AF39" s="25"/>
      <c r="AG39" s="22">
        <f t="shared" si="9"/>
        <v>1200</v>
      </c>
      <c r="AH39" s="25"/>
      <c r="AI39" s="22">
        <f t="shared" ref="AI39:AK41" si="23">ROUND(AH40*0.8,-1)</f>
        <v>1200</v>
      </c>
      <c r="AJ39" s="25"/>
      <c r="AK39" s="22">
        <f t="shared" si="20"/>
        <v>1200</v>
      </c>
      <c r="AL39" s="14"/>
      <c r="AM39" s="11">
        <f t="shared" si="17"/>
        <v>1200</v>
      </c>
      <c r="AN39" s="404" t="s">
        <v>17</v>
      </c>
      <c r="AO39" s="405"/>
      <c r="AP39" s="408"/>
      <c r="AQ39" s="413"/>
    </row>
    <row r="40" spans="1:43" s="12" customFormat="1" ht="27" hidden="1" customHeight="1" x14ac:dyDescent="0.3">
      <c r="A40" s="403"/>
      <c r="B40" s="106">
        <f>$P$1+MROUND(ROUNDDOWN(AN4*$I$1,-1),50)</f>
        <v>3300</v>
      </c>
      <c r="C40" s="107"/>
      <c r="D40" s="48">
        <f>B40-$P$1</f>
        <v>1800</v>
      </c>
      <c r="E40" s="49"/>
      <c r="F40" s="27">
        <f>IF((AN5)&lt;=8,P1,P1+ROUND(INT(((AN5-8)*I1)),-1))</f>
        <v>2170</v>
      </c>
      <c r="G40" s="28"/>
      <c r="H40" s="27">
        <f>IF((AN7)&lt;=8,P1,P1+ROUND(INT(((AN7-8)*I1)),-1))</f>
        <v>2030</v>
      </c>
      <c r="I40" s="28"/>
      <c r="J40" s="30">
        <f>IF((AN9)&lt;=8,P1,P1+ROUND(INT(((AN9-8)*I1)),-1))</f>
        <v>1950</v>
      </c>
      <c r="K40" s="24"/>
      <c r="L40" s="27">
        <f>IF((AN11)&lt;=8,P1,P1+ROUND(INT(((AN11-8)*I1)),-1))</f>
        <v>1840</v>
      </c>
      <c r="M40" s="28"/>
      <c r="N40" s="30">
        <f>IF((AN13)&lt;=8,P1,P1+ROUND(INT(((AN13-8)*I1)),-1))</f>
        <v>1740</v>
      </c>
      <c r="O40" s="24"/>
      <c r="P40" s="149">
        <f>IF((AN15)&lt;=$X$1,$P$1,$P$1+MROUND(ROUNDDOWN((AN15-$X$1)*$I$1,-1),50))</f>
        <v>1600</v>
      </c>
      <c r="Q40" s="150"/>
      <c r="R40" s="149">
        <f>IF((AN17)&lt;=$X$1,$P$1,$P$1+MROUND(ROUNDDOWN((AN17-$X$1)*$I$1,-1),50))</f>
        <v>1500</v>
      </c>
      <c r="S40" s="150"/>
      <c r="T40" s="30">
        <f>IF((AN19)&lt;=8,P1,P1+ROUND(INT(((AN19-8)*I1)),-1))</f>
        <v>1500</v>
      </c>
      <c r="U40" s="24"/>
      <c r="V40" s="30">
        <f>IF((AN21)&lt;=8,P1,P1+ROUND(INT(((AN21-8)*I1)),-1))</f>
        <v>1500</v>
      </c>
      <c r="W40" s="24"/>
      <c r="X40" s="54">
        <f>IF((AN23)&lt;=8,P1,P1+ROUND(INT(((AN23-8)*I1)),-1))</f>
        <v>1500</v>
      </c>
      <c r="Y40" s="45"/>
      <c r="Z40" s="30">
        <f>IF((AN25)&lt;=8,P1,P1+ROUND(INT(((AN25-8)*I1)),-1))</f>
        <v>1500</v>
      </c>
      <c r="AA40" s="24"/>
      <c r="AB40" s="17">
        <f>IF((AN27)&lt;=8,P1,P1+ROUND(INT(((AN27-8)*I1)),-1))</f>
        <v>1500</v>
      </c>
      <c r="AC40" s="24"/>
      <c r="AD40" s="30">
        <f>IF((AN29)&lt;=8,P1,P1+ROUND(INT(((AN29-8)*I1)),-1))</f>
        <v>1500</v>
      </c>
      <c r="AE40" s="24"/>
      <c r="AF40" s="30">
        <f>IF((AN31)&lt;=8,P1,P1+ROUND(INT(((AN31-8)*I1)),-1))</f>
        <v>1500</v>
      </c>
      <c r="AG40" s="24"/>
      <c r="AH40" s="30">
        <f>IF((AN33)&lt;=8,P1,P1+ROUND(INT(((AN33-8)*I1)),-1))</f>
        <v>1500</v>
      </c>
      <c r="AI40" s="24"/>
      <c r="AJ40" s="30">
        <f>IF((AN35)&lt;=8,P1,P1+ROUND(INT(((AN35-8)*I1)),-1))</f>
        <v>1500</v>
      </c>
      <c r="AK40" s="24"/>
      <c r="AL40" s="17">
        <f>IF((AN37)&lt;=8,P1,P1+ROUND(INT(((AN37-8)*I1)),-1))</f>
        <v>1500</v>
      </c>
      <c r="AM40" s="13"/>
      <c r="AN40" s="406"/>
      <c r="AO40" s="407"/>
      <c r="AP40" s="408"/>
      <c r="AQ40" s="413"/>
    </row>
    <row r="41" spans="1:43" s="12" customFormat="1" ht="27" hidden="1" customHeight="1" x14ac:dyDescent="0.3">
      <c r="A41" s="402" t="str">
        <f>AP41</f>
        <v>백제대</v>
      </c>
      <c r="B41" s="104"/>
      <c r="C41" s="105">
        <f>MROUND(ROUNDDOWN(B42*0.8,-1),50)</f>
        <v>2650</v>
      </c>
      <c r="D41" s="46"/>
      <c r="E41" s="47">
        <f>C41-$S$1</f>
        <v>1450</v>
      </c>
      <c r="F41" s="25"/>
      <c r="G41" s="26">
        <f t="shared" ref="G41:O41" si="24">ROUND(F42*0.8,-1)</f>
        <v>1740</v>
      </c>
      <c r="H41" s="25"/>
      <c r="I41" s="26">
        <f t="shared" si="24"/>
        <v>1620</v>
      </c>
      <c r="J41" s="25"/>
      <c r="K41" s="22">
        <f t="shared" si="24"/>
        <v>1560</v>
      </c>
      <c r="L41" s="25"/>
      <c r="M41" s="26">
        <f t="shared" si="24"/>
        <v>1470</v>
      </c>
      <c r="N41" s="25"/>
      <c r="O41" s="22">
        <f t="shared" si="24"/>
        <v>1390</v>
      </c>
      <c r="P41" s="25"/>
      <c r="Q41" s="22">
        <f t="shared" si="21"/>
        <v>1270</v>
      </c>
      <c r="R41" s="148"/>
      <c r="S41" s="141">
        <f>MROUND(ROUNDDOWN(R42*0.8,-1),50)</f>
        <v>1200</v>
      </c>
      <c r="T41" s="25"/>
      <c r="U41" s="22">
        <f t="shared" ref="U41" si="25">ROUND(T42*0.8,-1)</f>
        <v>1200</v>
      </c>
      <c r="V41" s="25"/>
      <c r="W41" s="22">
        <f t="shared" si="22"/>
        <v>1200</v>
      </c>
      <c r="X41" s="50"/>
      <c r="Y41" s="44">
        <f t="shared" si="19"/>
        <v>1200</v>
      </c>
      <c r="Z41" s="25"/>
      <c r="AA41" s="22">
        <f t="shared" si="16"/>
        <v>1200</v>
      </c>
      <c r="AB41" s="14"/>
      <c r="AC41" s="22">
        <f t="shared" si="14"/>
        <v>1200</v>
      </c>
      <c r="AD41" s="25"/>
      <c r="AE41" s="22">
        <f t="shared" si="12"/>
        <v>1200</v>
      </c>
      <c r="AF41" s="25"/>
      <c r="AG41" s="22">
        <f t="shared" si="10"/>
        <v>1200</v>
      </c>
      <c r="AH41" s="25"/>
      <c r="AI41" s="22">
        <f t="shared" ref="AI41" si="26">ROUND(AH42*0.8,-1)</f>
        <v>1200</v>
      </c>
      <c r="AJ41" s="25"/>
      <c r="AK41" s="22">
        <f t="shared" si="23"/>
        <v>1200</v>
      </c>
      <c r="AL41" s="14"/>
      <c r="AM41" s="11">
        <f t="shared" si="20"/>
        <v>1200</v>
      </c>
      <c r="AN41" s="14"/>
      <c r="AO41" s="11">
        <f t="shared" si="17"/>
        <v>1200</v>
      </c>
      <c r="AP41" s="404" t="s">
        <v>16</v>
      </c>
      <c r="AQ41" s="422"/>
    </row>
    <row r="42" spans="1:43" s="12" customFormat="1" ht="27" hidden="1" customHeight="1" x14ac:dyDescent="0.3">
      <c r="A42" s="421"/>
      <c r="B42" s="106">
        <f>$P$1+MROUND(ROUNDDOWN(AP4*$I$1,-1),50)</f>
        <v>3300</v>
      </c>
      <c r="C42" s="107"/>
      <c r="D42" s="64">
        <f>B42-$P$1</f>
        <v>1800</v>
      </c>
      <c r="E42" s="65"/>
      <c r="F42" s="37">
        <f>IF((AP5)&lt;=8,P1,P1+ROUND(INT(((AP5-8)*I1)),-1))</f>
        <v>2170</v>
      </c>
      <c r="G42" s="38"/>
      <c r="H42" s="37">
        <f>IF((AP7)&lt;=8,P1,P1+ROUND(INT(((AP7-8)*I1)),-1))</f>
        <v>2030</v>
      </c>
      <c r="I42" s="38"/>
      <c r="J42" s="39">
        <f>IF((AP9)&lt;=8,P1,P1+ROUND(INT(((AP9-8)*I1)),-1))</f>
        <v>1950</v>
      </c>
      <c r="K42" s="36"/>
      <c r="L42" s="37">
        <f>IF((AP11)&lt;=8,P1,P1+ROUND(INT(((AP11-8)*I1)),-1))</f>
        <v>1840</v>
      </c>
      <c r="M42" s="38"/>
      <c r="N42" s="39">
        <f>IF((AP13)&lt;=8,P1,P1+ROUND(INT(((AP13-8)*I1)),-1))</f>
        <v>1740</v>
      </c>
      <c r="O42" s="36"/>
      <c r="P42" s="39">
        <f>IF((AP15)&lt;=8,P1,P1+ROUND(INT(((AP15-8)*I1)),-1))</f>
        <v>1590</v>
      </c>
      <c r="Q42" s="36"/>
      <c r="R42" s="149">
        <f>IF((AP17)&lt;=$X$1,$P$1,$P$1+MROUND(ROUNDDOWN((AP17-$X$1)*$I$1,-1),50))</f>
        <v>1500</v>
      </c>
      <c r="S42" s="150"/>
      <c r="T42" s="39">
        <f>IF((AP19)&lt;=8,P1,P1+ROUND(INT(((AP19-8)*I1)),-1))</f>
        <v>1500</v>
      </c>
      <c r="U42" s="36"/>
      <c r="V42" s="39">
        <f>IF((AP21)&lt;=8,P1,P1+ROUND(INT(((AP21-8)*I1)),-1))</f>
        <v>1500</v>
      </c>
      <c r="W42" s="36"/>
      <c r="X42" s="67">
        <f>IF((AP23)&lt;=8,P1,P1+ROUND(INT(((AP23-8)*I1)),-1))</f>
        <v>1500</v>
      </c>
      <c r="Y42" s="68"/>
      <c r="Z42" s="39">
        <f>IF((AP25)&lt;=8,P1,P1+ROUND(INT(((AP25-8)*I1)),-1))</f>
        <v>1500</v>
      </c>
      <c r="AA42" s="36"/>
      <c r="AB42" s="66">
        <f>IF((AP27)&lt;=8,P1,P1+ROUND(INT(((AP27-8)*I1)),-1))</f>
        <v>1500</v>
      </c>
      <c r="AC42" s="36"/>
      <c r="AD42" s="39">
        <f>IF((AP29)&lt;=8,P1,P1+ROUND(INT(((AP29-8)*I1)),-1))</f>
        <v>1500</v>
      </c>
      <c r="AE42" s="36"/>
      <c r="AF42" s="39">
        <f>IF((AP31)&lt;=8,P1,P1+ROUND(INT(((AP31-8)*I1)),-1))</f>
        <v>1500</v>
      </c>
      <c r="AG42" s="36"/>
      <c r="AH42" s="39">
        <f>IF((AP33)&lt;=8,P1,P1+ROUND(INT(((AP33-8)*I1)),-1))</f>
        <v>1500</v>
      </c>
      <c r="AI42" s="36"/>
      <c r="AJ42" s="39">
        <f>IF((AP35)&lt;=8,P1,P1+ROUND(INT(((AP35-8)*I1)),-1))</f>
        <v>1500</v>
      </c>
      <c r="AK42" s="36"/>
      <c r="AL42" s="39">
        <f>IF((AP37)&lt;=8,P1,P1+ROUND(INT(((AP37-8)*I1)),-1))</f>
        <v>1500</v>
      </c>
      <c r="AM42" s="36"/>
      <c r="AN42" s="39">
        <f>IF((AP39)&lt;=8,P1,P1+ROUND(INT(((AP39-8)*I1)),-1))</f>
        <v>1500</v>
      </c>
      <c r="AO42" s="36"/>
      <c r="AP42" s="423"/>
      <c r="AQ42" s="424"/>
    </row>
    <row r="43" spans="1:43" s="18" customFormat="1" ht="27" hidden="1" customHeight="1" x14ac:dyDescent="0.3">
      <c r="B43" s="104"/>
      <c r="C43" s="105">
        <f>MROUND(ROUNDDOWN(B44*0.8,-1),50)</f>
        <v>1200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59"/>
      <c r="Y43" s="59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t="27" hidden="1" customHeight="1" x14ac:dyDescent="0.3">
      <c r="B44" s="106">
        <f>$P$1+MROUND(ROUNDDOWN(AR4*$I$1,-1),50)</f>
        <v>1500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60"/>
      <c r="Y44" s="60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t="36" hidden="1" customHeight="1" x14ac:dyDescent="0.3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60"/>
      <c r="Y45" s="60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t="18" hidden="1" customHeight="1" x14ac:dyDescent="0.3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60"/>
      <c r="Y46" s="60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t="16.5" hidden="1" customHeight="1" x14ac:dyDescent="0.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60"/>
      <c r="Y47" s="60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t="16.5" hidden="1" customHeight="1" x14ac:dyDescent="0.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60"/>
      <c r="Y48" s="60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x14ac:dyDescent="0.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60"/>
      <c r="Y49" s="60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x14ac:dyDescent="0.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x14ac:dyDescent="0.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x14ac:dyDescent="0.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x14ac:dyDescent="0.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x14ac:dyDescent="0.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x14ac:dyDescent="0.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x14ac:dyDescent="0.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x14ac:dyDescent="0.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x14ac:dyDescent="0.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x14ac:dyDescent="0.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x14ac:dyDescent="0.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 x14ac:dyDescent="0.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 x14ac:dyDescent="0.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 x14ac:dyDescent="0.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 x14ac:dyDescent="0.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 x14ac:dyDescent="0.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 x14ac:dyDescent="0.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 x14ac:dyDescent="0.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 x14ac:dyDescent="0.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 x14ac:dyDescent="0.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 x14ac:dyDescent="0.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 x14ac:dyDescent="0.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 x14ac:dyDescent="0.3">
      <c r="L72" s="8"/>
      <c r="M72" s="8"/>
    </row>
  </sheetData>
  <mergeCells count="243"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N31:AO32"/>
    <mergeCell ref="AP31:AQ32"/>
    <mergeCell ref="A27:A28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37:A38"/>
    <mergeCell ref="AL37:AM38"/>
    <mergeCell ref="AP23:AQ24"/>
    <mergeCell ref="AP25:AQ26"/>
    <mergeCell ref="AN23:AO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J19:AK20"/>
    <mergeCell ref="AL19:AM20"/>
    <mergeCell ref="AL15:AM16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AP11:AQ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AD13:AE14"/>
    <mergeCell ref="AF13:AG14"/>
    <mergeCell ref="AH13:AI14"/>
    <mergeCell ref="AJ13:AK14"/>
    <mergeCell ref="AL13:AM14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P7:A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AD9:AE10"/>
    <mergeCell ref="AF9:AG10"/>
    <mergeCell ref="AH9:AI10"/>
    <mergeCell ref="AJ9:AK10"/>
    <mergeCell ref="AL9:AM10"/>
    <mergeCell ref="AN9:AO10"/>
    <mergeCell ref="AP9:AQ10"/>
    <mergeCell ref="A7:A8"/>
    <mergeCell ref="H7:I8"/>
    <mergeCell ref="J7:K8"/>
    <mergeCell ref="L7:M8"/>
    <mergeCell ref="N7:O8"/>
    <mergeCell ref="P7:Q8"/>
    <mergeCell ref="R7:S8"/>
    <mergeCell ref="T7:U8"/>
    <mergeCell ref="V7:W8"/>
    <mergeCell ref="AJ4:AK4"/>
    <mergeCell ref="AL4:AM4"/>
    <mergeCell ref="AJ7:AK8"/>
    <mergeCell ref="AL7:AM8"/>
    <mergeCell ref="AP4:AQ4"/>
    <mergeCell ref="V5:W6"/>
    <mergeCell ref="X5:Y6"/>
    <mergeCell ref="Z5:AA6"/>
    <mergeCell ref="AB5:AC6"/>
    <mergeCell ref="AD5:AE6"/>
    <mergeCell ref="AF5:AG6"/>
    <mergeCell ref="AH5:AI6"/>
    <mergeCell ref="AJ5:AK6"/>
    <mergeCell ref="AL5:AM6"/>
    <mergeCell ref="AN5:AO6"/>
    <mergeCell ref="AP5:AQ6"/>
    <mergeCell ref="T4:U4"/>
    <mergeCell ref="V4:W4"/>
    <mergeCell ref="X4:Y4"/>
    <mergeCell ref="Z4:AA4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AB4:AC4"/>
    <mergeCell ref="AD4:AE4"/>
    <mergeCell ref="AF4:AG4"/>
    <mergeCell ref="AH4:AI4"/>
    <mergeCell ref="AN4:AO4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AN19:AO20"/>
    <mergeCell ref="AF15:AG16"/>
    <mergeCell ref="AB11:AC12"/>
    <mergeCell ref="AD11:AE12"/>
    <mergeCell ref="X7:Y8"/>
    <mergeCell ref="Z7:AA8"/>
    <mergeCell ref="AB7:AC8"/>
    <mergeCell ref="AD7:AE8"/>
    <mergeCell ref="AF7:AG8"/>
    <mergeCell ref="AH7:AI8"/>
    <mergeCell ref="AN7:AO8"/>
    <mergeCell ref="X15:Y16"/>
    <mergeCell ref="Z15:AA16"/>
    <mergeCell ref="AB15:AC16"/>
    <mergeCell ref="AD15:AE16"/>
    <mergeCell ref="AF11:AG12"/>
    <mergeCell ref="AH11:AI12"/>
    <mergeCell ref="AJ11:AK12"/>
    <mergeCell ref="AL11:AM12"/>
    <mergeCell ref="AN11:AO12"/>
    <mergeCell ref="X11:Y12"/>
    <mergeCell ref="Z11:AA12"/>
    <mergeCell ref="AH15:AI16"/>
    <mergeCell ref="AJ15:AK16"/>
    <mergeCell ref="P1:Q1"/>
    <mergeCell ref="B2:AQ2"/>
    <mergeCell ref="B3:E3"/>
    <mergeCell ref="AF3:AG3"/>
    <mergeCell ref="AH3:AI3"/>
    <mergeCell ref="AJ3:AK3"/>
    <mergeCell ref="AL3:AM3"/>
    <mergeCell ref="AN3:AO3"/>
    <mergeCell ref="AP3:AQ3"/>
    <mergeCell ref="I1:K1"/>
    <mergeCell ref="S1:T1"/>
    <mergeCell ref="F3:AE3"/>
    <mergeCell ref="X1:Y1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AT72"/>
  <sheetViews>
    <sheetView topLeftCell="A2" zoomScale="60" zoomScaleNormal="60" workbookViewId="0">
      <selection activeCell="B2" sqref="B2:AQ2"/>
    </sheetView>
  </sheetViews>
  <sheetFormatPr defaultColWidth="3" defaultRowHeight="16.5" x14ac:dyDescent="0.3"/>
  <cols>
    <col min="1" max="1" width="15.875" style="2" customWidth="1"/>
    <col min="2" max="5" width="9" style="2" customWidth="1"/>
    <col min="6" max="33" width="9" style="1" customWidth="1"/>
    <col min="34" max="43" width="9" style="1" hidden="1" customWidth="1"/>
    <col min="44" max="55" width="9" style="2" customWidth="1"/>
    <col min="56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 hidden="1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7.25" thickBot="1" x14ac:dyDescent="0.35">
      <c r="B2" s="513" t="s">
        <v>66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3"/>
      <c r="AH2" s="513"/>
      <c r="AI2" s="513"/>
      <c r="AJ2" s="513"/>
      <c r="AK2" s="513"/>
      <c r="AL2" s="513"/>
      <c r="AM2" s="513"/>
      <c r="AN2" s="513"/>
      <c r="AO2" s="513"/>
      <c r="AP2" s="513"/>
      <c r="AQ2" s="513"/>
    </row>
    <row r="3" spans="1:46" s="76" customFormat="1" ht="51.75" customHeight="1" x14ac:dyDescent="0.3">
      <c r="A3" s="165" t="s">
        <v>48</v>
      </c>
      <c r="B3" s="514" t="s">
        <v>238</v>
      </c>
      <c r="C3" s="515"/>
      <c r="D3" s="515"/>
      <c r="E3" s="516"/>
      <c r="F3" s="517" t="s">
        <v>240</v>
      </c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8" t="s">
        <v>249</v>
      </c>
      <c r="AC3" s="515"/>
      <c r="AD3" s="515"/>
      <c r="AE3" s="515"/>
      <c r="AF3" s="515"/>
      <c r="AG3" s="519"/>
      <c r="AH3" s="658" t="e">
        <f t="shared" ref="AH3" si="0">$B$3+AH4</f>
        <v>#VALUE!</v>
      </c>
      <c r="AI3" s="659"/>
      <c r="AJ3" s="659" t="e">
        <f t="shared" ref="AJ3" si="1">$B$3+AJ4</f>
        <v>#VALUE!</v>
      </c>
      <c r="AK3" s="659"/>
      <c r="AL3" s="659" t="e">
        <f t="shared" ref="AL3" si="2">$B$3+AL4</f>
        <v>#VALUE!</v>
      </c>
      <c r="AM3" s="659"/>
      <c r="AN3" s="659" t="e">
        <f t="shared" ref="AN3" si="3">$B$3+AN4</f>
        <v>#VALUE!</v>
      </c>
      <c r="AO3" s="659"/>
      <c r="AP3" s="659" t="e">
        <f t="shared" ref="AP3" si="4">$B$3+AP4</f>
        <v>#VALUE!</v>
      </c>
      <c r="AQ3" s="660"/>
    </row>
    <row r="4" spans="1:46" s="77" customFormat="1" ht="51.75" customHeight="1" x14ac:dyDescent="0.3">
      <c r="A4" s="507" t="s">
        <v>28</v>
      </c>
      <c r="B4" s="508"/>
      <c r="C4" s="508"/>
      <c r="D4" s="509" t="s">
        <v>49</v>
      </c>
      <c r="E4" s="510"/>
      <c r="F4" s="468">
        <v>0.6</v>
      </c>
      <c r="G4" s="468"/>
      <c r="H4" s="503">
        <f>+F4+H5</f>
        <v>1.9</v>
      </c>
      <c r="I4" s="503"/>
      <c r="J4" s="503">
        <f>+H4+J7</f>
        <v>2.8</v>
      </c>
      <c r="K4" s="503"/>
      <c r="L4" s="503">
        <f>J4+L9</f>
        <v>4</v>
      </c>
      <c r="M4" s="503"/>
      <c r="N4" s="503">
        <f>L4+N11</f>
        <v>4.5</v>
      </c>
      <c r="O4" s="503"/>
      <c r="P4" s="503">
        <f>+N4+P13</f>
        <v>5.9</v>
      </c>
      <c r="Q4" s="503"/>
      <c r="R4" s="503">
        <f>+P4+R15</f>
        <v>6.9</v>
      </c>
      <c r="S4" s="503"/>
      <c r="T4" s="503">
        <f>+R4+T17</f>
        <v>7.5</v>
      </c>
      <c r="U4" s="503"/>
      <c r="V4" s="503">
        <f>+T4+V19</f>
        <v>8.4</v>
      </c>
      <c r="W4" s="503"/>
      <c r="X4" s="503">
        <f>+V4+X21</f>
        <v>9.7000000000000011</v>
      </c>
      <c r="Y4" s="503"/>
      <c r="Z4" s="503">
        <f>+X4+Z23</f>
        <v>11.200000000000001</v>
      </c>
      <c r="AA4" s="504"/>
      <c r="AB4" s="505">
        <f>+Z4+AB25</f>
        <v>11.9</v>
      </c>
      <c r="AC4" s="503"/>
      <c r="AD4" s="503">
        <f>+AB4+AD27</f>
        <v>12.9</v>
      </c>
      <c r="AE4" s="503"/>
      <c r="AF4" s="503">
        <f>+AD4+AF29</f>
        <v>14.4</v>
      </c>
      <c r="AG4" s="506"/>
      <c r="AH4" s="661">
        <f>+AF4+AH31</f>
        <v>14.4</v>
      </c>
      <c r="AI4" s="662"/>
      <c r="AJ4" s="662">
        <f>+AH4+AJ33</f>
        <v>14.4</v>
      </c>
      <c r="AK4" s="662"/>
      <c r="AL4" s="662">
        <f>+AJ4+AL35</f>
        <v>14.4</v>
      </c>
      <c r="AM4" s="662"/>
      <c r="AN4" s="662">
        <f>+AL4+AN37</f>
        <v>14.4</v>
      </c>
      <c r="AO4" s="662"/>
      <c r="AP4" s="662">
        <f>+AN4+AP39</f>
        <v>14.4</v>
      </c>
      <c r="AQ4" s="669"/>
    </row>
    <row r="5" spans="1:46" s="77" customFormat="1" ht="27" customHeight="1" x14ac:dyDescent="0.3">
      <c r="A5" s="477" t="s">
        <v>108</v>
      </c>
      <c r="B5" s="140"/>
      <c r="C5" s="141">
        <f>MROUND(ROUNDDOWN(B6*0.8,-1),50)</f>
        <v>1200</v>
      </c>
      <c r="D5" s="142"/>
      <c r="E5" s="143">
        <f>C5-$S$1</f>
        <v>0</v>
      </c>
      <c r="F5" s="479" t="s">
        <v>187</v>
      </c>
      <c r="G5" s="466"/>
      <c r="H5" s="468">
        <v>1.3</v>
      </c>
      <c r="I5" s="468"/>
      <c r="J5" s="434">
        <f>H5+J7</f>
        <v>2.2000000000000002</v>
      </c>
      <c r="K5" s="462"/>
      <c r="L5" s="434">
        <f>J5+L9</f>
        <v>3.4000000000000004</v>
      </c>
      <c r="M5" s="462"/>
      <c r="N5" s="434">
        <f>L5+N11</f>
        <v>3.9000000000000004</v>
      </c>
      <c r="O5" s="462"/>
      <c r="P5" s="434">
        <f>N5+P13</f>
        <v>5.3000000000000007</v>
      </c>
      <c r="Q5" s="462"/>
      <c r="R5" s="434">
        <f>P5+R15</f>
        <v>6.3000000000000007</v>
      </c>
      <c r="S5" s="462"/>
      <c r="T5" s="434">
        <f>R5+T17</f>
        <v>6.9</v>
      </c>
      <c r="U5" s="462"/>
      <c r="V5" s="434">
        <f>T5+V19</f>
        <v>7.8000000000000007</v>
      </c>
      <c r="W5" s="462"/>
      <c r="X5" s="434">
        <f>V5+X21</f>
        <v>9.1000000000000014</v>
      </c>
      <c r="Y5" s="462"/>
      <c r="Z5" s="434">
        <f>X5+Z23</f>
        <v>10.600000000000001</v>
      </c>
      <c r="AA5" s="461"/>
      <c r="AB5" s="648">
        <f>Z5+AB25</f>
        <v>11.3</v>
      </c>
      <c r="AC5" s="462"/>
      <c r="AD5" s="434">
        <f>AB5+AD27</f>
        <v>12.3</v>
      </c>
      <c r="AE5" s="462"/>
      <c r="AF5" s="434">
        <f>AD5+AF29</f>
        <v>13.8</v>
      </c>
      <c r="AG5" s="435"/>
      <c r="AH5" s="663">
        <f>AF5+AH31</f>
        <v>13.8</v>
      </c>
      <c r="AI5" s="653"/>
      <c r="AJ5" s="652">
        <f>AH5+AJ33</f>
        <v>13.8</v>
      </c>
      <c r="AK5" s="653"/>
      <c r="AL5" s="652">
        <f>AJ5+AL35</f>
        <v>13.8</v>
      </c>
      <c r="AM5" s="653"/>
      <c r="AN5" s="652">
        <f>AL5+AN37</f>
        <v>13.8</v>
      </c>
      <c r="AO5" s="653"/>
      <c r="AP5" s="652">
        <f>AN5+AP39</f>
        <v>13.8</v>
      </c>
      <c r="AQ5" s="656"/>
    </row>
    <row r="6" spans="1:46" s="77" customFormat="1" ht="27" customHeight="1" x14ac:dyDescent="0.3">
      <c r="A6" s="453"/>
      <c r="B6" s="144">
        <v>1500</v>
      </c>
      <c r="C6" s="145"/>
      <c r="D6" s="146">
        <f>B6-$P$1</f>
        <v>0</v>
      </c>
      <c r="E6" s="147"/>
      <c r="F6" s="467"/>
      <c r="G6" s="457"/>
      <c r="H6" s="468"/>
      <c r="I6" s="468"/>
      <c r="J6" s="436"/>
      <c r="K6" s="464"/>
      <c r="L6" s="436"/>
      <c r="M6" s="464"/>
      <c r="N6" s="436"/>
      <c r="O6" s="464"/>
      <c r="P6" s="436"/>
      <c r="Q6" s="464"/>
      <c r="R6" s="436"/>
      <c r="S6" s="464"/>
      <c r="T6" s="436"/>
      <c r="U6" s="464"/>
      <c r="V6" s="436"/>
      <c r="W6" s="464"/>
      <c r="X6" s="436"/>
      <c r="Y6" s="464"/>
      <c r="Z6" s="436"/>
      <c r="AA6" s="463"/>
      <c r="AB6" s="649"/>
      <c r="AC6" s="464"/>
      <c r="AD6" s="436"/>
      <c r="AE6" s="464"/>
      <c r="AF6" s="436"/>
      <c r="AG6" s="437"/>
      <c r="AH6" s="664"/>
      <c r="AI6" s="655"/>
      <c r="AJ6" s="654"/>
      <c r="AK6" s="655"/>
      <c r="AL6" s="654"/>
      <c r="AM6" s="655"/>
      <c r="AN6" s="654"/>
      <c r="AO6" s="655"/>
      <c r="AP6" s="654"/>
      <c r="AQ6" s="657"/>
    </row>
    <row r="7" spans="1:46" s="77" customFormat="1" ht="27" customHeight="1" x14ac:dyDescent="0.3">
      <c r="A7" s="477" t="s">
        <v>109</v>
      </c>
      <c r="B7" s="140"/>
      <c r="C7" s="141">
        <f>MROUND(ROUNDDOWN(B8*0.8,-1),50)</f>
        <v>1200</v>
      </c>
      <c r="D7" s="142"/>
      <c r="E7" s="143">
        <f>C7-$S$1</f>
        <v>0</v>
      </c>
      <c r="F7" s="168"/>
      <c r="G7" s="162">
        <f>MROUND(ROUNDDOWN(F8*0.8,-1),50)</f>
        <v>1200</v>
      </c>
      <c r="H7" s="479" t="s">
        <v>188</v>
      </c>
      <c r="I7" s="466"/>
      <c r="J7" s="468">
        <v>0.9</v>
      </c>
      <c r="K7" s="468"/>
      <c r="L7" s="434">
        <f>J7+L9</f>
        <v>2.1</v>
      </c>
      <c r="M7" s="462"/>
      <c r="N7" s="434">
        <f>L7+N11</f>
        <v>2.6</v>
      </c>
      <c r="O7" s="462"/>
      <c r="P7" s="434">
        <f>N7+P13</f>
        <v>4</v>
      </c>
      <c r="Q7" s="462"/>
      <c r="R7" s="434">
        <f>P7+R15</f>
        <v>5</v>
      </c>
      <c r="S7" s="462"/>
      <c r="T7" s="434">
        <f>R7+T17</f>
        <v>5.6</v>
      </c>
      <c r="U7" s="462"/>
      <c r="V7" s="434">
        <f>T7+V19</f>
        <v>6.5</v>
      </c>
      <c r="W7" s="462"/>
      <c r="X7" s="434">
        <f>V7+X21</f>
        <v>7.8</v>
      </c>
      <c r="Y7" s="462"/>
      <c r="Z7" s="434">
        <f>X7+Z23</f>
        <v>9.3000000000000007</v>
      </c>
      <c r="AA7" s="461"/>
      <c r="AB7" s="648">
        <f>Z7+AB25</f>
        <v>10</v>
      </c>
      <c r="AC7" s="462"/>
      <c r="AD7" s="434">
        <f>AB7+AD27</f>
        <v>11</v>
      </c>
      <c r="AE7" s="462"/>
      <c r="AF7" s="434">
        <f>AD7+AF29</f>
        <v>12.5</v>
      </c>
      <c r="AG7" s="435"/>
      <c r="AH7" s="663">
        <f>AF7+AH31</f>
        <v>12.5</v>
      </c>
      <c r="AI7" s="653"/>
      <c r="AJ7" s="652">
        <f>AH7+AJ33</f>
        <v>12.5</v>
      </c>
      <c r="AK7" s="653"/>
      <c r="AL7" s="652">
        <f>AJ7+AL35</f>
        <v>12.5</v>
      </c>
      <c r="AM7" s="653"/>
      <c r="AN7" s="652">
        <f>AL7+AN37</f>
        <v>12.5</v>
      </c>
      <c r="AO7" s="653"/>
      <c r="AP7" s="652">
        <f>AN7+AP39</f>
        <v>12.5</v>
      </c>
      <c r="AQ7" s="656"/>
    </row>
    <row r="8" spans="1:46" s="77" customFormat="1" ht="27" customHeight="1" x14ac:dyDescent="0.3">
      <c r="A8" s="453"/>
      <c r="B8" s="144">
        <v>1500</v>
      </c>
      <c r="C8" s="145"/>
      <c r="D8" s="146">
        <f>B8-$P$1</f>
        <v>0</v>
      </c>
      <c r="E8" s="147"/>
      <c r="F8" s="332">
        <f>IF((H5)&lt;=$X$1,$P$1,$P$1+MROUND(ROUNDDOWN((H5-$X$1)*$I$1,-1),50))</f>
        <v>1500</v>
      </c>
      <c r="G8" s="171"/>
      <c r="H8" s="467"/>
      <c r="I8" s="457"/>
      <c r="J8" s="468"/>
      <c r="K8" s="468"/>
      <c r="L8" s="436"/>
      <c r="M8" s="464"/>
      <c r="N8" s="436"/>
      <c r="O8" s="464"/>
      <c r="P8" s="436"/>
      <c r="Q8" s="464"/>
      <c r="R8" s="436"/>
      <c r="S8" s="464"/>
      <c r="T8" s="436"/>
      <c r="U8" s="464"/>
      <c r="V8" s="436"/>
      <c r="W8" s="464"/>
      <c r="X8" s="436"/>
      <c r="Y8" s="464"/>
      <c r="Z8" s="436"/>
      <c r="AA8" s="463"/>
      <c r="AB8" s="649"/>
      <c r="AC8" s="464"/>
      <c r="AD8" s="436"/>
      <c r="AE8" s="464"/>
      <c r="AF8" s="436"/>
      <c r="AG8" s="437"/>
      <c r="AH8" s="664"/>
      <c r="AI8" s="655"/>
      <c r="AJ8" s="654"/>
      <c r="AK8" s="655"/>
      <c r="AL8" s="654"/>
      <c r="AM8" s="655"/>
      <c r="AN8" s="654"/>
      <c r="AO8" s="655"/>
      <c r="AP8" s="654"/>
      <c r="AQ8" s="657"/>
    </row>
    <row r="9" spans="1:46" s="77" customFormat="1" ht="27" customHeight="1" x14ac:dyDescent="0.3">
      <c r="A9" s="477" t="s">
        <v>110</v>
      </c>
      <c r="B9" s="140"/>
      <c r="C9" s="141">
        <f>MROUND(ROUNDDOWN(B10*0.8,-1),50)</f>
        <v>1200</v>
      </c>
      <c r="D9" s="142"/>
      <c r="E9" s="143">
        <f>C9-$S$1</f>
        <v>0</v>
      </c>
      <c r="F9" s="168"/>
      <c r="G9" s="162">
        <f>MROUND(ROUNDDOWN(F10*0.8,-1),50)</f>
        <v>1200</v>
      </c>
      <c r="H9" s="168"/>
      <c r="I9" s="162">
        <f>MROUND(ROUNDDOWN(H10*0.8,-1),50)</f>
        <v>1200</v>
      </c>
      <c r="J9" s="479" t="s">
        <v>189</v>
      </c>
      <c r="K9" s="466"/>
      <c r="L9" s="468">
        <v>1.2</v>
      </c>
      <c r="M9" s="468"/>
      <c r="N9" s="446">
        <f>L9+N11</f>
        <v>1.7</v>
      </c>
      <c r="O9" s="447"/>
      <c r="P9" s="446">
        <f>N9+P13</f>
        <v>3.0999999999999996</v>
      </c>
      <c r="Q9" s="447"/>
      <c r="R9" s="446">
        <f>P9+R15</f>
        <v>4.0999999999999996</v>
      </c>
      <c r="S9" s="447"/>
      <c r="T9" s="446">
        <f>R9+T17</f>
        <v>4.6999999999999993</v>
      </c>
      <c r="U9" s="447"/>
      <c r="V9" s="446">
        <f>T9+V19</f>
        <v>5.6</v>
      </c>
      <c r="W9" s="447"/>
      <c r="X9" s="446">
        <f>V9+X21</f>
        <v>6.8999999999999995</v>
      </c>
      <c r="Y9" s="447"/>
      <c r="Z9" s="446">
        <f>X9+Z23</f>
        <v>8.3999999999999986</v>
      </c>
      <c r="AA9" s="490"/>
      <c r="AB9" s="665">
        <f>Z9+AB25</f>
        <v>9.0999999999999979</v>
      </c>
      <c r="AC9" s="447"/>
      <c r="AD9" s="446">
        <f>AB9+AD27</f>
        <v>10.099999999999998</v>
      </c>
      <c r="AE9" s="447"/>
      <c r="AF9" s="446">
        <f>AD9+AF29</f>
        <v>11.599999999999998</v>
      </c>
      <c r="AG9" s="450"/>
      <c r="AH9" s="667">
        <f>AF9+AH31</f>
        <v>11.599999999999998</v>
      </c>
      <c r="AI9" s="650"/>
      <c r="AJ9" s="644">
        <f>AH9+AJ33</f>
        <v>11.599999999999998</v>
      </c>
      <c r="AK9" s="650"/>
      <c r="AL9" s="644">
        <f>AJ9+AL35</f>
        <v>11.599999999999998</v>
      </c>
      <c r="AM9" s="650"/>
      <c r="AN9" s="644">
        <f>AL9+AN37</f>
        <v>11.599999999999998</v>
      </c>
      <c r="AO9" s="650"/>
      <c r="AP9" s="644">
        <f>AN9+AP39</f>
        <v>11.599999999999998</v>
      </c>
      <c r="AQ9" s="645"/>
    </row>
    <row r="10" spans="1:46" s="77" customFormat="1" ht="27" customHeight="1" x14ac:dyDescent="0.3">
      <c r="A10" s="453"/>
      <c r="B10" s="144">
        <v>1500</v>
      </c>
      <c r="C10" s="145"/>
      <c r="D10" s="146">
        <f>B10-$P$1</f>
        <v>0</v>
      </c>
      <c r="E10" s="147"/>
      <c r="F10" s="332">
        <f>IF((J5)&lt;=$X$1,$P$1,$P$1+MROUND(ROUNDDOWN((J5-$X$1)*$I$1,-1),50))</f>
        <v>1500</v>
      </c>
      <c r="G10" s="171"/>
      <c r="H10" s="332">
        <f>IF((J7)&lt;=$X$1,$P$1,$P$1+MROUND(ROUNDDOWN((J7-$X$1)*$I$1,-1),50))</f>
        <v>1500</v>
      </c>
      <c r="I10" s="171"/>
      <c r="J10" s="467"/>
      <c r="K10" s="457"/>
      <c r="L10" s="468"/>
      <c r="M10" s="468"/>
      <c r="N10" s="448"/>
      <c r="O10" s="449"/>
      <c r="P10" s="448"/>
      <c r="Q10" s="449"/>
      <c r="R10" s="448"/>
      <c r="S10" s="449"/>
      <c r="T10" s="448"/>
      <c r="U10" s="449"/>
      <c r="V10" s="448"/>
      <c r="W10" s="449"/>
      <c r="X10" s="448"/>
      <c r="Y10" s="449"/>
      <c r="Z10" s="448"/>
      <c r="AA10" s="491"/>
      <c r="AB10" s="666"/>
      <c r="AC10" s="449"/>
      <c r="AD10" s="448"/>
      <c r="AE10" s="449"/>
      <c r="AF10" s="448"/>
      <c r="AG10" s="451"/>
      <c r="AH10" s="668"/>
      <c r="AI10" s="651"/>
      <c r="AJ10" s="646"/>
      <c r="AK10" s="651"/>
      <c r="AL10" s="646"/>
      <c r="AM10" s="651"/>
      <c r="AN10" s="646"/>
      <c r="AO10" s="651"/>
      <c r="AP10" s="646"/>
      <c r="AQ10" s="647"/>
    </row>
    <row r="11" spans="1:46" s="77" customFormat="1" ht="27" customHeight="1" x14ac:dyDescent="0.3">
      <c r="A11" s="477" t="s">
        <v>111</v>
      </c>
      <c r="B11" s="140"/>
      <c r="C11" s="141">
        <f>MROUND(ROUNDDOWN(B12*0.8,-1),50)</f>
        <v>1200</v>
      </c>
      <c r="D11" s="142"/>
      <c r="E11" s="143">
        <f>C11-$S$1</f>
        <v>0</v>
      </c>
      <c r="F11" s="168"/>
      <c r="G11" s="162">
        <f>MROUND(ROUNDDOWN(F12*0.8,-1),50)</f>
        <v>1200</v>
      </c>
      <c r="H11" s="168"/>
      <c r="I11" s="162">
        <f>MROUND(ROUNDDOWN(H12*0.8,-1),50)</f>
        <v>1200</v>
      </c>
      <c r="J11" s="168"/>
      <c r="K11" s="162">
        <f>MROUND(ROUNDDOWN(J12*0.8,-1),50)</f>
        <v>1200</v>
      </c>
      <c r="L11" s="440" t="s">
        <v>190</v>
      </c>
      <c r="M11" s="466"/>
      <c r="N11" s="468">
        <v>0.5</v>
      </c>
      <c r="O11" s="468"/>
      <c r="P11" s="434">
        <f>N11+P13</f>
        <v>1.9</v>
      </c>
      <c r="Q11" s="462"/>
      <c r="R11" s="434">
        <f>P11+R15</f>
        <v>2.9</v>
      </c>
      <c r="S11" s="462"/>
      <c r="T11" s="434">
        <f>R11+T17</f>
        <v>3.5</v>
      </c>
      <c r="U11" s="462"/>
      <c r="V11" s="434">
        <f>T11+V19</f>
        <v>4.4000000000000004</v>
      </c>
      <c r="W11" s="462"/>
      <c r="X11" s="434">
        <f>V11+X21</f>
        <v>5.7</v>
      </c>
      <c r="Y11" s="462"/>
      <c r="Z11" s="434">
        <f>X11+Z23</f>
        <v>7.2</v>
      </c>
      <c r="AA11" s="461"/>
      <c r="AB11" s="648">
        <f>Z11+AB25</f>
        <v>7.9</v>
      </c>
      <c r="AC11" s="462"/>
      <c r="AD11" s="434">
        <f>AB11+AD27</f>
        <v>8.9</v>
      </c>
      <c r="AE11" s="462"/>
      <c r="AF11" s="434">
        <f>AD11+AF29</f>
        <v>10.4</v>
      </c>
      <c r="AG11" s="435"/>
      <c r="AH11" s="663">
        <f>AF11+AH31</f>
        <v>10.4</v>
      </c>
      <c r="AI11" s="653"/>
      <c r="AJ11" s="652">
        <f>AH11+AJ33</f>
        <v>10.4</v>
      </c>
      <c r="AK11" s="653"/>
      <c r="AL11" s="652">
        <f>AJ11+AL35</f>
        <v>10.4</v>
      </c>
      <c r="AM11" s="653"/>
      <c r="AN11" s="652">
        <f>AL11+AN37</f>
        <v>10.4</v>
      </c>
      <c r="AO11" s="653"/>
      <c r="AP11" s="652">
        <f>AN11+AP39</f>
        <v>10.4</v>
      </c>
      <c r="AQ11" s="656"/>
    </row>
    <row r="12" spans="1:46" s="77" customFormat="1" ht="27" customHeight="1" x14ac:dyDescent="0.3">
      <c r="A12" s="453"/>
      <c r="B12" s="144">
        <v>1500</v>
      </c>
      <c r="C12" s="145"/>
      <c r="D12" s="146">
        <f>B12-$P$1</f>
        <v>0</v>
      </c>
      <c r="E12" s="147"/>
      <c r="F12" s="332">
        <f>IF((L5)&lt;=$X$1,$P$1,$P$1+MROUND(ROUNDDOWN((L5-$X$1)*$I$1,-1),50))</f>
        <v>1500</v>
      </c>
      <c r="G12" s="171"/>
      <c r="H12" s="332">
        <f>IF((L7)&lt;=$X$1,$P$1,$P$1+MROUND(ROUNDDOWN((L7-$X$1)*$I$1,-1),50))</f>
        <v>1500</v>
      </c>
      <c r="I12" s="171"/>
      <c r="J12" s="332">
        <f>IF((L9)&lt;=$X$1,$P$1,$P$1+MROUND(ROUNDDOWN((L9-$X$1)*$I$1,-1),50))</f>
        <v>1500</v>
      </c>
      <c r="K12" s="171"/>
      <c r="L12" s="467"/>
      <c r="M12" s="457"/>
      <c r="N12" s="468"/>
      <c r="O12" s="468"/>
      <c r="P12" s="436"/>
      <c r="Q12" s="464"/>
      <c r="R12" s="436"/>
      <c r="S12" s="464"/>
      <c r="T12" s="436"/>
      <c r="U12" s="464"/>
      <c r="V12" s="436"/>
      <c r="W12" s="464"/>
      <c r="X12" s="436"/>
      <c r="Y12" s="464"/>
      <c r="Z12" s="436"/>
      <c r="AA12" s="463"/>
      <c r="AB12" s="649"/>
      <c r="AC12" s="464"/>
      <c r="AD12" s="436"/>
      <c r="AE12" s="464"/>
      <c r="AF12" s="436"/>
      <c r="AG12" s="437"/>
      <c r="AH12" s="664"/>
      <c r="AI12" s="655"/>
      <c r="AJ12" s="654"/>
      <c r="AK12" s="655"/>
      <c r="AL12" s="654"/>
      <c r="AM12" s="655"/>
      <c r="AN12" s="654"/>
      <c r="AO12" s="655"/>
      <c r="AP12" s="654"/>
      <c r="AQ12" s="657"/>
    </row>
    <row r="13" spans="1:46" s="77" customFormat="1" ht="27" customHeight="1" x14ac:dyDescent="0.3">
      <c r="A13" s="477" t="s">
        <v>112</v>
      </c>
      <c r="B13" s="140"/>
      <c r="C13" s="141">
        <f>MROUND(ROUNDDOWN(B14*0.8,-1),50)</f>
        <v>1200</v>
      </c>
      <c r="D13" s="142"/>
      <c r="E13" s="143">
        <f>C13-$S$1</f>
        <v>0</v>
      </c>
      <c r="F13" s="168"/>
      <c r="G13" s="162">
        <f>MROUND(ROUNDDOWN(F14*0.8,-1),50)</f>
        <v>1200</v>
      </c>
      <c r="H13" s="168"/>
      <c r="I13" s="162">
        <f>MROUND(ROUNDDOWN(H14*0.8,-1),50)</f>
        <v>1200</v>
      </c>
      <c r="J13" s="168"/>
      <c r="K13" s="162">
        <f>MROUND(ROUNDDOWN(J14*0.8,-1),50)</f>
        <v>1200</v>
      </c>
      <c r="L13" s="168"/>
      <c r="M13" s="162">
        <f>MROUND(ROUNDDOWN(L14*0.8,-1),50)</f>
        <v>1200</v>
      </c>
      <c r="N13" s="479" t="s">
        <v>191</v>
      </c>
      <c r="O13" s="466"/>
      <c r="P13" s="468">
        <v>1.4</v>
      </c>
      <c r="Q13" s="468"/>
      <c r="R13" s="446">
        <f>P13+R15</f>
        <v>2.4</v>
      </c>
      <c r="S13" s="447"/>
      <c r="T13" s="446">
        <f>R13+T17</f>
        <v>3</v>
      </c>
      <c r="U13" s="447"/>
      <c r="V13" s="446">
        <f>T13+V19</f>
        <v>3.9</v>
      </c>
      <c r="W13" s="447"/>
      <c r="X13" s="446">
        <f>V13+X21</f>
        <v>5.2</v>
      </c>
      <c r="Y13" s="447"/>
      <c r="Z13" s="446">
        <f>X13+Z23</f>
        <v>6.7</v>
      </c>
      <c r="AA13" s="490"/>
      <c r="AB13" s="665">
        <f>Z13+AB25</f>
        <v>7.4</v>
      </c>
      <c r="AC13" s="447"/>
      <c r="AD13" s="446">
        <f>AB13+AD27</f>
        <v>8.4</v>
      </c>
      <c r="AE13" s="447"/>
      <c r="AF13" s="446">
        <f>AD13+AF29</f>
        <v>9.9</v>
      </c>
      <c r="AG13" s="450"/>
      <c r="AH13" s="667">
        <f>AF13+AH31</f>
        <v>9.9</v>
      </c>
      <c r="AI13" s="650"/>
      <c r="AJ13" s="644">
        <f>AH13+AJ33</f>
        <v>9.9</v>
      </c>
      <c r="AK13" s="650"/>
      <c r="AL13" s="644">
        <f>AJ13+AL35</f>
        <v>9.9</v>
      </c>
      <c r="AM13" s="650"/>
      <c r="AN13" s="644">
        <f>AL13+AN37</f>
        <v>9.9</v>
      </c>
      <c r="AO13" s="650"/>
      <c r="AP13" s="644">
        <f>AN13+AP39</f>
        <v>9.9</v>
      </c>
      <c r="AQ13" s="645"/>
    </row>
    <row r="14" spans="1:46" s="77" customFormat="1" ht="27" customHeight="1" x14ac:dyDescent="0.3">
      <c r="A14" s="453"/>
      <c r="B14" s="144">
        <v>1500</v>
      </c>
      <c r="C14" s="145"/>
      <c r="D14" s="146">
        <f>B14-$P$1</f>
        <v>0</v>
      </c>
      <c r="E14" s="147"/>
      <c r="F14" s="332">
        <f>IF((N5)&lt;=$X$1,$P$1,$P$1+MROUND(ROUNDDOWN((N5-$X$1)*$I$1,-1),50))</f>
        <v>1500</v>
      </c>
      <c r="G14" s="171"/>
      <c r="H14" s="332">
        <f>IF((N7)&lt;=$X$1,$P$1,$P$1+MROUND(ROUNDDOWN((N7-$X$1)*$I$1,-1),50))</f>
        <v>1500</v>
      </c>
      <c r="I14" s="171"/>
      <c r="J14" s="332">
        <f>IF((N9)&lt;=$X$1,$P$1,$P$1+MROUND(ROUNDDOWN((N9-$X$1)*$I$1,-1),50))</f>
        <v>1500</v>
      </c>
      <c r="K14" s="171"/>
      <c r="L14" s="332">
        <f>IF((N11)&lt;=$X$1,$P$1,$P$1+MROUND(ROUNDDOWN((N11-$X$1)*$I$1,-1),50))</f>
        <v>1500</v>
      </c>
      <c r="M14" s="171"/>
      <c r="N14" s="467"/>
      <c r="O14" s="457"/>
      <c r="P14" s="468"/>
      <c r="Q14" s="468"/>
      <c r="R14" s="448"/>
      <c r="S14" s="449"/>
      <c r="T14" s="448"/>
      <c r="U14" s="449"/>
      <c r="V14" s="448"/>
      <c r="W14" s="449"/>
      <c r="X14" s="448"/>
      <c r="Y14" s="449"/>
      <c r="Z14" s="448"/>
      <c r="AA14" s="491"/>
      <c r="AB14" s="666"/>
      <c r="AC14" s="449"/>
      <c r="AD14" s="448"/>
      <c r="AE14" s="449"/>
      <c r="AF14" s="448"/>
      <c r="AG14" s="451"/>
      <c r="AH14" s="668"/>
      <c r="AI14" s="651"/>
      <c r="AJ14" s="646"/>
      <c r="AK14" s="651"/>
      <c r="AL14" s="646"/>
      <c r="AM14" s="651"/>
      <c r="AN14" s="646"/>
      <c r="AO14" s="651"/>
      <c r="AP14" s="646"/>
      <c r="AQ14" s="647"/>
    </row>
    <row r="15" spans="1:46" s="77" customFormat="1" ht="27" customHeight="1" x14ac:dyDescent="0.3">
      <c r="A15" s="465" t="s">
        <v>178</v>
      </c>
      <c r="B15" s="140"/>
      <c r="C15" s="141">
        <f>MROUND(ROUNDDOWN(B16*0.8,-1),50)</f>
        <v>1200</v>
      </c>
      <c r="D15" s="142"/>
      <c r="E15" s="143">
        <f>C15-$S$1</f>
        <v>0</v>
      </c>
      <c r="F15" s="168"/>
      <c r="G15" s="162">
        <f>MROUND(ROUNDDOWN(F16*0.8,-1),50)</f>
        <v>1200</v>
      </c>
      <c r="H15" s="168"/>
      <c r="I15" s="162">
        <f>MROUND(ROUNDDOWN(H16*0.8,-1),50)</f>
        <v>1200</v>
      </c>
      <c r="J15" s="168"/>
      <c r="K15" s="162">
        <f>MROUND(ROUNDDOWN(J16*0.8,-1),50)</f>
        <v>1200</v>
      </c>
      <c r="L15" s="168"/>
      <c r="M15" s="162">
        <f>MROUND(ROUNDDOWN(L16*0.8,-1),50)</f>
        <v>1200</v>
      </c>
      <c r="N15" s="168"/>
      <c r="O15" s="162">
        <f>MROUND(ROUNDDOWN(N16*0.8,-1),50)</f>
        <v>1200</v>
      </c>
      <c r="P15" s="440" t="s">
        <v>192</v>
      </c>
      <c r="Q15" s="466"/>
      <c r="R15" s="610">
        <v>1</v>
      </c>
      <c r="S15" s="610"/>
      <c r="T15" s="434">
        <f>R15+T17</f>
        <v>1.6</v>
      </c>
      <c r="U15" s="462"/>
      <c r="V15" s="434">
        <f>T15+V19</f>
        <v>2.5</v>
      </c>
      <c r="W15" s="462"/>
      <c r="X15" s="434">
        <f>V15+X21</f>
        <v>3.8</v>
      </c>
      <c r="Y15" s="462"/>
      <c r="Z15" s="434">
        <f>X15+Z23</f>
        <v>5.3</v>
      </c>
      <c r="AA15" s="461"/>
      <c r="AB15" s="648">
        <f>Z15+AB25</f>
        <v>6</v>
      </c>
      <c r="AC15" s="462"/>
      <c r="AD15" s="434">
        <f>AB15+AD27</f>
        <v>7</v>
      </c>
      <c r="AE15" s="462"/>
      <c r="AF15" s="434">
        <f>AD15+AF29</f>
        <v>8.5</v>
      </c>
      <c r="AG15" s="435"/>
      <c r="AH15" s="663">
        <f>AF15+AH31</f>
        <v>8.5</v>
      </c>
      <c r="AI15" s="653"/>
      <c r="AJ15" s="652">
        <f>AH15+AJ33</f>
        <v>8.5</v>
      </c>
      <c r="AK15" s="653"/>
      <c r="AL15" s="652">
        <f>AJ15+AL35</f>
        <v>8.5</v>
      </c>
      <c r="AM15" s="653"/>
      <c r="AN15" s="652">
        <f>AL15+AN37</f>
        <v>8.5</v>
      </c>
      <c r="AO15" s="653"/>
      <c r="AP15" s="652">
        <f>AN15+AP39</f>
        <v>8.5</v>
      </c>
      <c r="AQ15" s="656"/>
    </row>
    <row r="16" spans="1:46" s="77" customFormat="1" ht="27" customHeight="1" x14ac:dyDescent="0.3">
      <c r="A16" s="453"/>
      <c r="B16" s="144">
        <v>1500</v>
      </c>
      <c r="C16" s="145"/>
      <c r="D16" s="146">
        <f>B16-$P$1</f>
        <v>0</v>
      </c>
      <c r="E16" s="147"/>
      <c r="F16" s="332">
        <f>IF((P5)&lt;=$X$1,$P$1,$P$1+MROUND(ROUNDDOWN((P5-$X$1)*$I$1,-1),50))</f>
        <v>1500</v>
      </c>
      <c r="G16" s="171"/>
      <c r="H16" s="332">
        <f>IF((P7)&lt;=$X$1,$P$1,$P$1+MROUND(ROUNDDOWN((P7-$X$1)*$I$1,-1),50))</f>
        <v>1500</v>
      </c>
      <c r="I16" s="171"/>
      <c r="J16" s="332">
        <f>IF((P9)&lt;=$X$1,$P$1,$P$1+MROUND(ROUNDDOWN((P9-$X$1)*$I$1,-1),50))</f>
        <v>1500</v>
      </c>
      <c r="K16" s="171"/>
      <c r="L16" s="332">
        <f>IF((P11)&lt;=$X$1,$P$1,$P$1+MROUND(ROUNDDOWN((P11-$X$1)*$I$1,-1),50))</f>
        <v>1500</v>
      </c>
      <c r="M16" s="171"/>
      <c r="N16" s="332">
        <f>IF((P13)&lt;=$X$1,$P$1,$P$1+MROUND(ROUNDDOWN((P13-$X$1)*$I$1,-1),50))</f>
        <v>1500</v>
      </c>
      <c r="O16" s="171"/>
      <c r="P16" s="467"/>
      <c r="Q16" s="457"/>
      <c r="R16" s="468"/>
      <c r="S16" s="468"/>
      <c r="T16" s="436"/>
      <c r="U16" s="464"/>
      <c r="V16" s="436"/>
      <c r="W16" s="464"/>
      <c r="X16" s="436"/>
      <c r="Y16" s="464"/>
      <c r="Z16" s="436"/>
      <c r="AA16" s="463"/>
      <c r="AB16" s="649"/>
      <c r="AC16" s="464"/>
      <c r="AD16" s="436"/>
      <c r="AE16" s="464"/>
      <c r="AF16" s="436"/>
      <c r="AG16" s="437"/>
      <c r="AH16" s="664"/>
      <c r="AI16" s="655"/>
      <c r="AJ16" s="654"/>
      <c r="AK16" s="655"/>
      <c r="AL16" s="654"/>
      <c r="AM16" s="655"/>
      <c r="AN16" s="654"/>
      <c r="AO16" s="655"/>
      <c r="AP16" s="654"/>
      <c r="AQ16" s="657"/>
    </row>
    <row r="17" spans="1:43" s="77" customFormat="1" ht="27" customHeight="1" x14ac:dyDescent="0.3">
      <c r="A17" s="477" t="s">
        <v>113</v>
      </c>
      <c r="B17" s="140"/>
      <c r="C17" s="141">
        <f>MROUND(ROUNDDOWN(B18*0.8,-1),50)</f>
        <v>1200</v>
      </c>
      <c r="D17" s="142"/>
      <c r="E17" s="143">
        <f>C17-$S$1</f>
        <v>0</v>
      </c>
      <c r="F17" s="168"/>
      <c r="G17" s="162">
        <f>MROUND(ROUNDDOWN(F18*0.8,-1),50)</f>
        <v>1200</v>
      </c>
      <c r="H17" s="168"/>
      <c r="I17" s="162">
        <f>MROUND(ROUNDDOWN(H18*0.8,-1),50)</f>
        <v>1200</v>
      </c>
      <c r="J17" s="168"/>
      <c r="K17" s="162">
        <f>MROUND(ROUNDDOWN(J18*0.8,-1),50)</f>
        <v>1200</v>
      </c>
      <c r="L17" s="168"/>
      <c r="M17" s="162">
        <f>MROUND(ROUNDDOWN(L18*0.8,-1),50)</f>
        <v>1200</v>
      </c>
      <c r="N17" s="168"/>
      <c r="O17" s="162">
        <f>MROUND(ROUNDDOWN(N18*0.8,-1),50)</f>
        <v>1200</v>
      </c>
      <c r="P17" s="168"/>
      <c r="Q17" s="162">
        <f>MROUND(ROUNDDOWN(P18*0.8,-1),50)</f>
        <v>1200</v>
      </c>
      <c r="R17" s="440" t="s">
        <v>179</v>
      </c>
      <c r="S17" s="466"/>
      <c r="T17" s="468">
        <v>0.6</v>
      </c>
      <c r="U17" s="445"/>
      <c r="V17" s="446">
        <f>T17+V19</f>
        <v>1.5</v>
      </c>
      <c r="W17" s="447"/>
      <c r="X17" s="446">
        <f>V17+X21</f>
        <v>2.8</v>
      </c>
      <c r="Y17" s="447"/>
      <c r="Z17" s="446">
        <f>X17+Z23</f>
        <v>4.3</v>
      </c>
      <c r="AA17" s="490"/>
      <c r="AB17" s="665">
        <f>Z17+AB25</f>
        <v>5</v>
      </c>
      <c r="AC17" s="447"/>
      <c r="AD17" s="446">
        <f>AB17+AD27</f>
        <v>6</v>
      </c>
      <c r="AE17" s="447"/>
      <c r="AF17" s="446">
        <f>AD17+AF29</f>
        <v>7.5</v>
      </c>
      <c r="AG17" s="450"/>
      <c r="AH17" s="667">
        <f>AF17+AH31</f>
        <v>7.5</v>
      </c>
      <c r="AI17" s="650"/>
      <c r="AJ17" s="644">
        <f>AH17+AJ33</f>
        <v>7.5</v>
      </c>
      <c r="AK17" s="650"/>
      <c r="AL17" s="644">
        <f>AJ17+AL35</f>
        <v>7.5</v>
      </c>
      <c r="AM17" s="650"/>
      <c r="AN17" s="644">
        <f>AL17+AN37</f>
        <v>7.5</v>
      </c>
      <c r="AO17" s="650"/>
      <c r="AP17" s="644">
        <f>AN17+AP39</f>
        <v>7.5</v>
      </c>
      <c r="AQ17" s="645"/>
    </row>
    <row r="18" spans="1:43" s="77" customFormat="1" ht="27" customHeight="1" x14ac:dyDescent="0.3">
      <c r="A18" s="453"/>
      <c r="B18" s="144">
        <v>1500</v>
      </c>
      <c r="C18" s="145"/>
      <c r="D18" s="146">
        <f>B18-$P$1</f>
        <v>0</v>
      </c>
      <c r="E18" s="147"/>
      <c r="F18" s="332">
        <f>IF((R5)&lt;=$X$1,$P$1,$P$1+MROUND(ROUNDDOWN((R5-$X$1)*$I$1,-1),50))</f>
        <v>1500</v>
      </c>
      <c r="G18" s="171"/>
      <c r="H18" s="332">
        <f>IF((R7)&lt;=$X$1,$P$1,$P$1+MROUND(ROUNDDOWN((R7-$X$1)*$I$1,-1),50))</f>
        <v>1500</v>
      </c>
      <c r="I18" s="171"/>
      <c r="J18" s="332">
        <f>IF((R9)&lt;=$X$1,$P$1,$P$1+MROUND(ROUNDDOWN((R9-$X$1)*$I$1,-1),50))</f>
        <v>1500</v>
      </c>
      <c r="K18" s="171"/>
      <c r="L18" s="332">
        <f>IF((R11)&lt;=$X$1,$P$1,$P$1+MROUND(ROUNDDOWN((R11-$X$1)*$I$1,-1),50))</f>
        <v>1500</v>
      </c>
      <c r="M18" s="171"/>
      <c r="N18" s="332">
        <f>IF((R13)&lt;=$X$1,$P$1,$P$1+MROUND(ROUNDDOWN((R13-$X$1)*$I$1,-1),50))</f>
        <v>1500</v>
      </c>
      <c r="O18" s="171"/>
      <c r="P18" s="332">
        <f>IF((R15)&lt;=$X$1,$P$1,$P$1+MROUND(ROUNDDOWN((R15-$X$1)*$I$1,-1),50))</f>
        <v>1500</v>
      </c>
      <c r="Q18" s="171"/>
      <c r="R18" s="467"/>
      <c r="S18" s="457"/>
      <c r="T18" s="468"/>
      <c r="U18" s="445"/>
      <c r="V18" s="448"/>
      <c r="W18" s="449"/>
      <c r="X18" s="448"/>
      <c r="Y18" s="449"/>
      <c r="Z18" s="448"/>
      <c r="AA18" s="491"/>
      <c r="AB18" s="666"/>
      <c r="AC18" s="449"/>
      <c r="AD18" s="448"/>
      <c r="AE18" s="449"/>
      <c r="AF18" s="448"/>
      <c r="AG18" s="451"/>
      <c r="AH18" s="668"/>
      <c r="AI18" s="651"/>
      <c r="AJ18" s="646"/>
      <c r="AK18" s="651"/>
      <c r="AL18" s="646"/>
      <c r="AM18" s="651"/>
      <c r="AN18" s="646"/>
      <c r="AO18" s="651"/>
      <c r="AP18" s="646"/>
      <c r="AQ18" s="647"/>
    </row>
    <row r="19" spans="1:43" s="77" customFormat="1" ht="27" customHeight="1" x14ac:dyDescent="0.3">
      <c r="A19" s="477" t="s">
        <v>114</v>
      </c>
      <c r="B19" s="140"/>
      <c r="C19" s="141">
        <f>MROUND(ROUNDDOWN(B20*0.8,-1),50)</f>
        <v>1200</v>
      </c>
      <c r="D19" s="142"/>
      <c r="E19" s="143">
        <f>C19-$S$1</f>
        <v>0</v>
      </c>
      <c r="F19" s="168"/>
      <c r="G19" s="162">
        <f>MROUND(ROUNDDOWN(F20*0.8,-1),50)</f>
        <v>1200</v>
      </c>
      <c r="H19" s="168"/>
      <c r="I19" s="162">
        <f>MROUND(ROUNDDOWN(H20*0.8,-1),50)</f>
        <v>1200</v>
      </c>
      <c r="J19" s="168"/>
      <c r="K19" s="162">
        <f>MROUND(ROUNDDOWN(J20*0.8,-1),50)</f>
        <v>1200</v>
      </c>
      <c r="L19" s="168"/>
      <c r="M19" s="162">
        <f>MROUND(ROUNDDOWN(L20*0.8,-1),50)</f>
        <v>1200</v>
      </c>
      <c r="N19" s="168"/>
      <c r="O19" s="162">
        <f>MROUND(ROUNDDOWN(N20*0.8,-1),50)</f>
        <v>1200</v>
      </c>
      <c r="P19" s="168"/>
      <c r="Q19" s="162">
        <f>MROUND(ROUNDDOWN(P20*0.8,-1),50)</f>
        <v>1200</v>
      </c>
      <c r="R19" s="337"/>
      <c r="S19" s="162">
        <f>MROUND(ROUNDDOWN(R20*0.8,-1),50)</f>
        <v>1200</v>
      </c>
      <c r="T19" s="440" t="s">
        <v>180</v>
      </c>
      <c r="U19" s="466"/>
      <c r="V19" s="610">
        <v>0.9</v>
      </c>
      <c r="W19" s="610"/>
      <c r="X19" s="434">
        <f>V19+X21</f>
        <v>2.2000000000000002</v>
      </c>
      <c r="Y19" s="462"/>
      <c r="Z19" s="434">
        <f>X19+Z23</f>
        <v>3.7</v>
      </c>
      <c r="AA19" s="461"/>
      <c r="AB19" s="648">
        <f>Z19+AB25</f>
        <v>4.4000000000000004</v>
      </c>
      <c r="AC19" s="462"/>
      <c r="AD19" s="434">
        <f>AB19+AD27</f>
        <v>5.4</v>
      </c>
      <c r="AE19" s="462"/>
      <c r="AF19" s="434">
        <f>AD19+AF29</f>
        <v>6.9</v>
      </c>
      <c r="AG19" s="435"/>
      <c r="AH19" s="663">
        <f>AF19+AH31</f>
        <v>6.9</v>
      </c>
      <c r="AI19" s="653"/>
      <c r="AJ19" s="652">
        <f>AH19+AJ33</f>
        <v>6.9</v>
      </c>
      <c r="AK19" s="653"/>
      <c r="AL19" s="652">
        <f>AJ19+AL35</f>
        <v>6.9</v>
      </c>
      <c r="AM19" s="653"/>
      <c r="AN19" s="652">
        <f>AL19+AN37</f>
        <v>6.9</v>
      </c>
      <c r="AO19" s="653"/>
      <c r="AP19" s="652">
        <f>AN19+AP39</f>
        <v>6.9</v>
      </c>
      <c r="AQ19" s="656"/>
    </row>
    <row r="20" spans="1:43" s="77" customFormat="1" ht="27" customHeight="1" x14ac:dyDescent="0.3">
      <c r="A20" s="453"/>
      <c r="B20" s="144">
        <v>1500</v>
      </c>
      <c r="C20" s="145"/>
      <c r="D20" s="146">
        <f>B20-$P$1</f>
        <v>0</v>
      </c>
      <c r="E20" s="147"/>
      <c r="F20" s="332">
        <f>IF((T5)&lt;=$X$1,$P$1,$P$1+MROUND(ROUNDDOWN((T5-$X$1)*$I$1,-1),50))</f>
        <v>1500</v>
      </c>
      <c r="G20" s="171"/>
      <c r="H20" s="332">
        <f>IF((T7)&lt;=$X$1,$P$1,$P$1+MROUND(ROUNDDOWN((T7-$X$1)*$I$1,-1),50))</f>
        <v>1500</v>
      </c>
      <c r="I20" s="171"/>
      <c r="J20" s="332">
        <f>IF((T9)&lt;=$X$1,$P$1,$P$1+MROUND(ROUNDDOWN((T9-$X$1)*$I$1,-1),50))</f>
        <v>1500</v>
      </c>
      <c r="K20" s="171"/>
      <c r="L20" s="332">
        <f>IF((T11)&lt;=$X$1,$P$1,$P$1+MROUND(ROUNDDOWN((T11-$X$1)*$I$1,-1),50))</f>
        <v>1500</v>
      </c>
      <c r="M20" s="171"/>
      <c r="N20" s="332">
        <f>IF((T13)&lt;=$X$1,$P$1,$P$1+MROUND(ROUNDDOWN((T13-$X$1)*$I$1,-1),50))</f>
        <v>1500</v>
      </c>
      <c r="O20" s="171"/>
      <c r="P20" s="332">
        <f>IF((T15)&lt;=$X$1,$P$1,$P$1+MROUND(ROUNDDOWN((T15-$X$1)*$I$1,-1),50))</f>
        <v>1500</v>
      </c>
      <c r="Q20" s="171"/>
      <c r="R20" s="348">
        <f>IF((T17)&lt;=8,P1,P1+ROUND(INT(((T17-8)*I1)),-1))</f>
        <v>1500</v>
      </c>
      <c r="S20" s="349"/>
      <c r="T20" s="467"/>
      <c r="U20" s="457"/>
      <c r="V20" s="468"/>
      <c r="W20" s="468"/>
      <c r="X20" s="436"/>
      <c r="Y20" s="464"/>
      <c r="Z20" s="436"/>
      <c r="AA20" s="463"/>
      <c r="AB20" s="649"/>
      <c r="AC20" s="464"/>
      <c r="AD20" s="436"/>
      <c r="AE20" s="464"/>
      <c r="AF20" s="436"/>
      <c r="AG20" s="437"/>
      <c r="AH20" s="664"/>
      <c r="AI20" s="655"/>
      <c r="AJ20" s="654"/>
      <c r="AK20" s="655"/>
      <c r="AL20" s="654"/>
      <c r="AM20" s="655"/>
      <c r="AN20" s="654"/>
      <c r="AO20" s="655"/>
      <c r="AP20" s="654"/>
      <c r="AQ20" s="657"/>
    </row>
    <row r="21" spans="1:43" s="77" customFormat="1" ht="27" customHeight="1" x14ac:dyDescent="0.3">
      <c r="A21" s="477" t="s">
        <v>115</v>
      </c>
      <c r="B21" s="140"/>
      <c r="C21" s="141">
        <f>MROUND(ROUNDDOWN(B22*0.8,-1),50)</f>
        <v>1200</v>
      </c>
      <c r="D21" s="142"/>
      <c r="E21" s="143">
        <f>C21-$S$1</f>
        <v>0</v>
      </c>
      <c r="F21" s="168"/>
      <c r="G21" s="162">
        <f>MROUND(ROUNDDOWN(F22*0.8,-1),50)</f>
        <v>1200</v>
      </c>
      <c r="H21" s="168"/>
      <c r="I21" s="162">
        <f>MROUND(ROUNDDOWN(H22*0.8,-1),50)</f>
        <v>1200</v>
      </c>
      <c r="J21" s="168"/>
      <c r="K21" s="162">
        <f>MROUND(ROUNDDOWN(J22*0.8,-1),50)</f>
        <v>1200</v>
      </c>
      <c r="L21" s="168"/>
      <c r="M21" s="162">
        <f>MROUND(ROUNDDOWN(L22*0.8,-1),50)</f>
        <v>1200</v>
      </c>
      <c r="N21" s="168"/>
      <c r="O21" s="162">
        <f>MROUND(ROUNDDOWN(N22*0.8,-1),50)</f>
        <v>1200</v>
      </c>
      <c r="P21" s="168"/>
      <c r="Q21" s="162">
        <f>MROUND(ROUNDDOWN(P22*0.8,-1),50)</f>
        <v>1200</v>
      </c>
      <c r="R21" s="168"/>
      <c r="S21" s="162">
        <f>MROUND(ROUNDDOWN(R22*0.8,-1),50)</f>
        <v>1200</v>
      </c>
      <c r="T21" s="168"/>
      <c r="U21" s="162">
        <f>MROUND(ROUNDDOWN(T22*0.8,-1),50)</f>
        <v>1200</v>
      </c>
      <c r="V21" s="602" t="s">
        <v>181</v>
      </c>
      <c r="W21" s="607"/>
      <c r="X21" s="468">
        <v>1.3</v>
      </c>
      <c r="Y21" s="445"/>
      <c r="Z21" s="446">
        <f>X21+Z23</f>
        <v>2.8</v>
      </c>
      <c r="AA21" s="490"/>
      <c r="AB21" s="665">
        <f>Z21+AB25</f>
        <v>3.5</v>
      </c>
      <c r="AC21" s="447"/>
      <c r="AD21" s="446">
        <f>AB21+AD27</f>
        <v>4.5</v>
      </c>
      <c r="AE21" s="447"/>
      <c r="AF21" s="446">
        <f>AD21+AF29</f>
        <v>6</v>
      </c>
      <c r="AG21" s="450"/>
      <c r="AH21" s="667">
        <f>AF21+AH31</f>
        <v>6</v>
      </c>
      <c r="AI21" s="650"/>
      <c r="AJ21" s="644">
        <f>AH21+AJ33</f>
        <v>6</v>
      </c>
      <c r="AK21" s="650"/>
      <c r="AL21" s="644">
        <f>AJ21+AL35</f>
        <v>6</v>
      </c>
      <c r="AM21" s="650"/>
      <c r="AN21" s="644">
        <f>AL21+AN37</f>
        <v>6</v>
      </c>
      <c r="AO21" s="650"/>
      <c r="AP21" s="644">
        <f>AN21+AP39</f>
        <v>6</v>
      </c>
      <c r="AQ21" s="645"/>
    </row>
    <row r="22" spans="1:43" s="77" customFormat="1" ht="27" customHeight="1" x14ac:dyDescent="0.3">
      <c r="A22" s="453"/>
      <c r="B22" s="144">
        <v>1500</v>
      </c>
      <c r="C22" s="145"/>
      <c r="D22" s="146">
        <f>B22-$P$1</f>
        <v>0</v>
      </c>
      <c r="E22" s="147"/>
      <c r="F22" s="332">
        <f>IF((V5)&lt;=$X$1,$P$1,$P$1+MROUND(ROUNDDOWN((V5-$X$1)*$I$1,-1),50))</f>
        <v>1500</v>
      </c>
      <c r="G22" s="171"/>
      <c r="H22" s="332">
        <f>IF((V7)&lt;=$X$1,$P$1,$P$1+MROUND(ROUNDDOWN((V7-$X$1)*$I$1,-1),50))</f>
        <v>1500</v>
      </c>
      <c r="I22" s="171"/>
      <c r="J22" s="332">
        <f>IF((V9)&lt;=$X$1,$P$1,$P$1+MROUND(ROUNDDOWN((V9-$X$1)*$I$1,-1),50))</f>
        <v>1500</v>
      </c>
      <c r="K22" s="171"/>
      <c r="L22" s="332">
        <f>IF((V11)&lt;=$X$1,$P$1,$P$1+MROUND(ROUNDDOWN((V11-$X$1)*$I$1,-1),50))</f>
        <v>1500</v>
      </c>
      <c r="M22" s="171"/>
      <c r="N22" s="332">
        <f>IF((V13)&lt;=$X$1,$P$1,$P$1+MROUND(ROUNDDOWN((V13-$X$1)*$I$1,-1),50))</f>
        <v>1500</v>
      </c>
      <c r="O22" s="171"/>
      <c r="P22" s="332">
        <f>IF((V15)&lt;=$X$1,$P$1,$P$1+MROUND(ROUNDDOWN((V15-$X$1)*$I$1,-1),50))</f>
        <v>1500</v>
      </c>
      <c r="Q22" s="171"/>
      <c r="R22" s="341">
        <f>IF((V17)&lt;=8,P1,P1+ROUND(INT(((V17-8)*I1)),-1))</f>
        <v>1500</v>
      </c>
      <c r="S22" s="342"/>
      <c r="T22" s="341">
        <f>IF((V19)&lt;=8,P1,P1+ROUND(INT(((V19-8)*I1)),-1))</f>
        <v>1500</v>
      </c>
      <c r="U22" s="342"/>
      <c r="V22" s="608"/>
      <c r="W22" s="609"/>
      <c r="X22" s="468"/>
      <c r="Y22" s="445"/>
      <c r="Z22" s="448"/>
      <c r="AA22" s="491"/>
      <c r="AB22" s="666"/>
      <c r="AC22" s="449"/>
      <c r="AD22" s="448"/>
      <c r="AE22" s="449"/>
      <c r="AF22" s="448"/>
      <c r="AG22" s="451"/>
      <c r="AH22" s="668"/>
      <c r="AI22" s="651"/>
      <c r="AJ22" s="646"/>
      <c r="AK22" s="651"/>
      <c r="AL22" s="646"/>
      <c r="AM22" s="651"/>
      <c r="AN22" s="646"/>
      <c r="AO22" s="651"/>
      <c r="AP22" s="646"/>
      <c r="AQ22" s="647"/>
    </row>
    <row r="23" spans="1:43" s="77" customFormat="1" ht="27" customHeight="1" x14ac:dyDescent="0.3">
      <c r="A23" s="477" t="s">
        <v>116</v>
      </c>
      <c r="B23" s="140"/>
      <c r="C23" s="141">
        <f>MROUND(ROUNDDOWN(B24*0.8,-1),50)</f>
        <v>1200</v>
      </c>
      <c r="D23" s="142"/>
      <c r="E23" s="143">
        <f>C23-$S$1</f>
        <v>0</v>
      </c>
      <c r="F23" s="116"/>
      <c r="G23" s="115"/>
      <c r="H23" s="168"/>
      <c r="I23" s="162"/>
      <c r="J23" s="168"/>
      <c r="K23" s="162"/>
      <c r="L23" s="168"/>
      <c r="M23" s="162">
        <f>MROUND(ROUNDDOWN(L24*0.8,-1),50)</f>
        <v>1200</v>
      </c>
      <c r="N23" s="168"/>
      <c r="O23" s="162">
        <f>MROUND(ROUNDDOWN(N24*0.8,-1),50)</f>
        <v>1200</v>
      </c>
      <c r="P23" s="168"/>
      <c r="Q23" s="162">
        <f>MROUND(ROUNDDOWN(P24*0.8,-1),50)</f>
        <v>1200</v>
      </c>
      <c r="R23" s="168"/>
      <c r="S23" s="162">
        <f>MROUND(ROUNDDOWN(R24*0.8,-1),50)</f>
        <v>1200</v>
      </c>
      <c r="T23" s="168"/>
      <c r="U23" s="162">
        <f>MROUND(ROUNDDOWN(T24*0.8,-1),50)</f>
        <v>1200</v>
      </c>
      <c r="V23" s="168"/>
      <c r="W23" s="162">
        <f>MROUND(ROUNDDOWN(V24*0.8,-1),50)</f>
        <v>1200</v>
      </c>
      <c r="X23" s="479" t="s">
        <v>182</v>
      </c>
      <c r="Y23" s="466"/>
      <c r="Z23" s="468">
        <v>1.5</v>
      </c>
      <c r="AA23" s="445"/>
      <c r="AB23" s="648">
        <f>Z23+AB25</f>
        <v>2.2000000000000002</v>
      </c>
      <c r="AC23" s="462"/>
      <c r="AD23" s="434">
        <f>AB23+AD27</f>
        <v>3.2</v>
      </c>
      <c r="AE23" s="462"/>
      <c r="AF23" s="434">
        <f>AD23+AF29</f>
        <v>4.7</v>
      </c>
      <c r="AG23" s="435"/>
      <c r="AH23" s="663">
        <f>AF23+AH31</f>
        <v>4.7</v>
      </c>
      <c r="AI23" s="653"/>
      <c r="AJ23" s="652">
        <f>AH23+AJ33</f>
        <v>4.7</v>
      </c>
      <c r="AK23" s="653"/>
      <c r="AL23" s="652">
        <f>AJ23+AL35</f>
        <v>4.7</v>
      </c>
      <c r="AM23" s="653"/>
      <c r="AN23" s="652">
        <f>AL23+AN37</f>
        <v>4.7</v>
      </c>
      <c r="AO23" s="653"/>
      <c r="AP23" s="652">
        <f>AN23+AP39</f>
        <v>4.7</v>
      </c>
      <c r="AQ23" s="656"/>
    </row>
    <row r="24" spans="1:43" s="77" customFormat="1" ht="27" customHeight="1" x14ac:dyDescent="0.3">
      <c r="A24" s="453"/>
      <c r="B24" s="144">
        <v>1500</v>
      </c>
      <c r="C24" s="145"/>
      <c r="D24" s="146">
        <f>B24-$P$1</f>
        <v>0</v>
      </c>
      <c r="E24" s="147"/>
      <c r="F24" s="117"/>
      <c r="G24" s="118"/>
      <c r="H24" s="332"/>
      <c r="I24" s="171"/>
      <c r="J24" s="332"/>
      <c r="K24" s="171"/>
      <c r="L24" s="332">
        <f>IF((X11)&lt;=$X$1,$P$1,$P$1+MROUND(ROUNDDOWN((X11-$X$1)*$I$1,-1),50))</f>
        <v>1500</v>
      </c>
      <c r="M24" s="171"/>
      <c r="N24" s="332">
        <f>IF((X13)&lt;=$X$1,$P$1,$P$1+MROUND(ROUNDDOWN((X13-$X$1)*$I$1,-1),50))</f>
        <v>1500</v>
      </c>
      <c r="O24" s="171"/>
      <c r="P24" s="332">
        <f>IF((X15)&lt;=$X$1,$P$1,$P$1+MROUND(ROUNDDOWN((X15-$X$1)*$I$1,-1),50))</f>
        <v>1500</v>
      </c>
      <c r="Q24" s="171"/>
      <c r="R24" s="341">
        <f>IF((X17)&lt;=8,P1,P1+ROUND(INT(((X17-8)*I1)),-1))</f>
        <v>1500</v>
      </c>
      <c r="S24" s="342"/>
      <c r="T24" s="341">
        <f>IF((X19)&lt;=8,P1,P1+ROUND(INT(((X19-8)*I1)),-1))</f>
        <v>1500</v>
      </c>
      <c r="U24" s="342"/>
      <c r="V24" s="341">
        <f>IF((X21)&lt;=8,P1,P1+ROUND(INT(((X21-8)*I1)),-1))</f>
        <v>1500</v>
      </c>
      <c r="W24" s="342"/>
      <c r="X24" s="467"/>
      <c r="Y24" s="457"/>
      <c r="Z24" s="468"/>
      <c r="AA24" s="445"/>
      <c r="AB24" s="649"/>
      <c r="AC24" s="464"/>
      <c r="AD24" s="436"/>
      <c r="AE24" s="464"/>
      <c r="AF24" s="436"/>
      <c r="AG24" s="437"/>
      <c r="AH24" s="664"/>
      <c r="AI24" s="655"/>
      <c r="AJ24" s="654"/>
      <c r="AK24" s="655"/>
      <c r="AL24" s="654"/>
      <c r="AM24" s="655"/>
      <c r="AN24" s="654"/>
      <c r="AO24" s="655"/>
      <c r="AP24" s="654"/>
      <c r="AQ24" s="657"/>
    </row>
    <row r="25" spans="1:43" s="77" customFormat="1" ht="27" customHeight="1" x14ac:dyDescent="0.3">
      <c r="A25" s="477" t="s">
        <v>117</v>
      </c>
      <c r="B25" s="140"/>
      <c r="C25" s="141">
        <f>MROUND(ROUNDDOWN(B26*0.8,-1),50)</f>
        <v>1200</v>
      </c>
      <c r="D25" s="142"/>
      <c r="E25" s="143">
        <f>C25-$S$1</f>
        <v>0</v>
      </c>
      <c r="F25" s="116"/>
      <c r="G25" s="115"/>
      <c r="H25" s="116"/>
      <c r="I25" s="115"/>
      <c r="J25" s="116"/>
      <c r="K25" s="115"/>
      <c r="L25" s="168"/>
      <c r="M25" s="162">
        <f>MROUND(ROUNDDOWN(L26*0.8,-1),50)</f>
        <v>1200</v>
      </c>
      <c r="N25" s="168"/>
      <c r="O25" s="162">
        <f>MROUND(ROUNDDOWN(N26*0.8,-1),50)</f>
        <v>1200</v>
      </c>
      <c r="P25" s="168"/>
      <c r="Q25" s="162">
        <f>MROUND(ROUNDDOWN(P26*0.8,-1),50)</f>
        <v>1200</v>
      </c>
      <c r="R25" s="168"/>
      <c r="S25" s="162">
        <f>MROUND(ROUNDDOWN(R26*0.8,-1),50)</f>
        <v>1200</v>
      </c>
      <c r="T25" s="168"/>
      <c r="U25" s="162">
        <f>MROUND(ROUNDDOWN(T26*0.8,-1),50)</f>
        <v>1200</v>
      </c>
      <c r="V25" s="168"/>
      <c r="W25" s="162">
        <f>MROUND(ROUNDDOWN(V26*0.8,-1),50)</f>
        <v>1200</v>
      </c>
      <c r="X25" s="168"/>
      <c r="Y25" s="162">
        <f>MROUND(ROUNDDOWN(X26*0.8,-1),50)</f>
        <v>1200</v>
      </c>
      <c r="Z25" s="602" t="s">
        <v>183</v>
      </c>
      <c r="AA25" s="670"/>
      <c r="AB25" s="483">
        <v>0.7</v>
      </c>
      <c r="AC25" s="468"/>
      <c r="AD25" s="446">
        <f>AB25+AD27</f>
        <v>1.7</v>
      </c>
      <c r="AE25" s="447"/>
      <c r="AF25" s="446">
        <f>AD25+AF29</f>
        <v>3.2</v>
      </c>
      <c r="AG25" s="450"/>
      <c r="AH25" s="667">
        <f>AF25+AH31</f>
        <v>3.2</v>
      </c>
      <c r="AI25" s="650"/>
      <c r="AJ25" s="644">
        <f>AH25+AJ33</f>
        <v>3.2</v>
      </c>
      <c r="AK25" s="650"/>
      <c r="AL25" s="644">
        <f>AJ25+AL35</f>
        <v>3.2</v>
      </c>
      <c r="AM25" s="650"/>
      <c r="AN25" s="644">
        <f>AL25+AN37</f>
        <v>3.2</v>
      </c>
      <c r="AO25" s="650"/>
      <c r="AP25" s="644">
        <f>AN25+AP39</f>
        <v>3.2</v>
      </c>
      <c r="AQ25" s="645"/>
    </row>
    <row r="26" spans="1:43" s="77" customFormat="1" ht="27" customHeight="1" thickBot="1" x14ac:dyDescent="0.35">
      <c r="A26" s="478"/>
      <c r="B26" s="144">
        <v>1500</v>
      </c>
      <c r="C26" s="204"/>
      <c r="D26" s="173">
        <f>B26-$P$1</f>
        <v>0</v>
      </c>
      <c r="E26" s="174"/>
      <c r="F26" s="117"/>
      <c r="G26" s="314"/>
      <c r="H26" s="117"/>
      <c r="I26" s="314"/>
      <c r="J26" s="117"/>
      <c r="K26" s="314"/>
      <c r="L26" s="332">
        <f>IF((Z11)&lt;=$X$1,$P$1,$P$1+MROUND(ROUNDDOWN((Z11-$X$1)*$I$1,-1),50))</f>
        <v>1500</v>
      </c>
      <c r="M26" s="347"/>
      <c r="N26" s="332">
        <f>IF((Z13)&lt;=$X$1,$P$1,$P$1+MROUND(ROUNDDOWN((Z13-$X$1)*$I$1,-1),50))</f>
        <v>1500</v>
      </c>
      <c r="O26" s="347"/>
      <c r="P26" s="332">
        <f>IF((Z15)&lt;=$X$1,$P$1,$P$1+MROUND(ROUNDDOWN((Z15-$X$1)*$I$1,-1),50))</f>
        <v>1500</v>
      </c>
      <c r="Q26" s="347"/>
      <c r="R26" s="386">
        <f>IF((Z17)&lt;=8,P1,P1+ROUND(INT(((Z17-8)*I1)),-1))</f>
        <v>1500</v>
      </c>
      <c r="S26" s="169"/>
      <c r="T26" s="343">
        <f>IF((Z19)&lt;=8,P1,P1+ROUND(INT(((Z19-8)*I1)),-1))</f>
        <v>1500</v>
      </c>
      <c r="U26" s="169"/>
      <c r="V26" s="343">
        <f>IF((Z21)&lt;=8,P1,P1+ROUND(INT(((Z21-8)*I1)),-1))</f>
        <v>1500</v>
      </c>
      <c r="W26" s="169"/>
      <c r="X26" s="343">
        <f>IF((Z23)&lt;=8,P1,P1+ROUND(INT(((Z23-8)*I1)),-1))</f>
        <v>1500</v>
      </c>
      <c r="Y26" s="169"/>
      <c r="Z26" s="671"/>
      <c r="AA26" s="672"/>
      <c r="AB26" s="484"/>
      <c r="AC26" s="485"/>
      <c r="AD26" s="673"/>
      <c r="AE26" s="674"/>
      <c r="AF26" s="673"/>
      <c r="AG26" s="675"/>
      <c r="AH26" s="668"/>
      <c r="AI26" s="651"/>
      <c r="AJ26" s="646"/>
      <c r="AK26" s="651"/>
      <c r="AL26" s="646"/>
      <c r="AM26" s="651"/>
      <c r="AN26" s="646"/>
      <c r="AO26" s="651"/>
      <c r="AP26" s="646"/>
      <c r="AQ26" s="647"/>
    </row>
    <row r="27" spans="1:43" s="77" customFormat="1" ht="27" customHeight="1" x14ac:dyDescent="0.3">
      <c r="A27" s="452" t="s">
        <v>118</v>
      </c>
      <c r="B27" s="205"/>
      <c r="C27" s="206">
        <f>MROUND(ROUNDDOWN(B28*0.8,-1),50)</f>
        <v>2450</v>
      </c>
      <c r="D27" s="207"/>
      <c r="E27" s="208">
        <f>C27-$S$1</f>
        <v>1250</v>
      </c>
      <c r="F27" s="219"/>
      <c r="G27" s="206">
        <f>MROUND(ROUNDDOWN(F28*0.8,-1),50)</f>
        <v>1550</v>
      </c>
      <c r="H27" s="219"/>
      <c r="I27" s="206">
        <f>MROUND(ROUNDDOWN(H28*0.8,-1),50)</f>
        <v>1400</v>
      </c>
      <c r="J27" s="219"/>
      <c r="K27" s="206">
        <f>MROUND(ROUNDDOWN(J28*0.8,-1),50)</f>
        <v>1300</v>
      </c>
      <c r="L27" s="352"/>
      <c r="M27" s="355">
        <f>MROUND(ROUNDDOWN(L28*0.8,-1),50)</f>
        <v>1200</v>
      </c>
      <c r="N27" s="352"/>
      <c r="O27" s="355">
        <f>MROUND(ROUNDDOWN(N28*0.8,-1),50)</f>
        <v>1200</v>
      </c>
      <c r="P27" s="352"/>
      <c r="Q27" s="355">
        <f>MROUND(ROUNDDOWN(P28*0.8,-1),50)</f>
        <v>1200</v>
      </c>
      <c r="R27" s="356"/>
      <c r="S27" s="357">
        <f>MROUND(ROUNDDOWN(R28*0.8,-1),50)</f>
        <v>1200</v>
      </c>
      <c r="T27" s="356"/>
      <c r="U27" s="357">
        <f>MROUND(ROUNDDOWN(T28*0.8,-1),50)</f>
        <v>1200</v>
      </c>
      <c r="V27" s="356"/>
      <c r="W27" s="357">
        <f>MROUND(ROUNDDOWN(V28*0.8,-1),50)</f>
        <v>1200</v>
      </c>
      <c r="X27" s="356"/>
      <c r="Y27" s="357">
        <f>MROUND(ROUNDDOWN(X28*0.8,-1),50)</f>
        <v>1200</v>
      </c>
      <c r="Z27" s="352"/>
      <c r="AA27" s="162">
        <f>MROUND(ROUNDDOWN(Z28*0.8,-1),50)</f>
        <v>1200</v>
      </c>
      <c r="AB27" s="454" t="s">
        <v>184</v>
      </c>
      <c r="AC27" s="455"/>
      <c r="AD27" s="626">
        <v>1</v>
      </c>
      <c r="AE27" s="613"/>
      <c r="AF27" s="676">
        <f>AD27+AF29</f>
        <v>2.5</v>
      </c>
      <c r="AG27" s="677"/>
      <c r="AH27" s="663">
        <f>AF27+AH31</f>
        <v>2.5</v>
      </c>
      <c r="AI27" s="653"/>
      <c r="AJ27" s="652">
        <f>AH27+AJ33</f>
        <v>2.5</v>
      </c>
      <c r="AK27" s="653"/>
      <c r="AL27" s="652">
        <f>AJ27+AL35</f>
        <v>2.5</v>
      </c>
      <c r="AM27" s="653"/>
      <c r="AN27" s="652">
        <f>AL27+AN37</f>
        <v>2.5</v>
      </c>
      <c r="AO27" s="653"/>
      <c r="AP27" s="652">
        <f>AN27+AP39</f>
        <v>2.5</v>
      </c>
      <c r="AQ27" s="656"/>
    </row>
    <row r="28" spans="1:43" s="77" customFormat="1" ht="27" customHeight="1" x14ac:dyDescent="0.3">
      <c r="A28" s="453"/>
      <c r="B28" s="144">
        <f>$P$1+MROUND(ROUNDDOWN(AB4*$I$1,-1),50)</f>
        <v>3050</v>
      </c>
      <c r="C28" s="145"/>
      <c r="D28" s="146">
        <f>B28-$P$1</f>
        <v>1550</v>
      </c>
      <c r="E28" s="147"/>
      <c r="F28" s="149">
        <f>IF((AB5)&lt;=$X$1,$P$1,$P$1+MROUND(ROUNDDOWN((AB5-$X$1)*$I$1,-1),50))</f>
        <v>1950</v>
      </c>
      <c r="G28" s="150"/>
      <c r="H28" s="149">
        <f>IF((AB7)&lt;=$X$1,$P$1,$P$1+MROUND(ROUNDDOWN((AB7-$X$1)*$I$1,-1),50))</f>
        <v>1750</v>
      </c>
      <c r="I28" s="150"/>
      <c r="J28" s="149">
        <f>IF((AB9)&lt;=$X$1,$P$1,$P$1+MROUND(ROUNDDOWN((AB9-$X$1)*$I$1,-1),50))</f>
        <v>1650</v>
      </c>
      <c r="K28" s="150"/>
      <c r="L28" s="332">
        <f>IF((AB11)&lt;=$X$1,$P$1,$P$1+MROUND(ROUNDDOWN((AB11-$X$1)*$I$1,-1),50))</f>
        <v>1500</v>
      </c>
      <c r="M28" s="171"/>
      <c r="N28" s="332">
        <f>IF((AB13)&lt;=$X$1,$P$1,$P$1+MROUND(ROUNDDOWN((AB13-$X$1)*$I$1,-1),50))</f>
        <v>1500</v>
      </c>
      <c r="O28" s="171"/>
      <c r="P28" s="332">
        <f>IF((AB15)&lt;=$X$1,$P$1,$P$1+MROUND(ROUNDDOWN((AB15-$X$1)*$I$1,-1),50))</f>
        <v>1500</v>
      </c>
      <c r="Q28" s="171"/>
      <c r="R28" s="341">
        <f>IF((AB17)&lt;=8,P1,P1+ROUND(INT(((AB17-8)*I1)),-1))</f>
        <v>1500</v>
      </c>
      <c r="S28" s="342"/>
      <c r="T28" s="341">
        <f>IF((AB19)&lt;=8,P1,P1+ROUND(INT(((AB19-8)*I1)),-1))</f>
        <v>1500</v>
      </c>
      <c r="U28" s="342"/>
      <c r="V28" s="341">
        <f>IF((AB21)&lt;=8,P1,P1+ROUND(INT(((AB21-8)*I1)),-1))</f>
        <v>1500</v>
      </c>
      <c r="W28" s="342"/>
      <c r="X28" s="341">
        <f>IF((AB23)&lt;=8,P1,P1+ROUND(INT(((AB23-8)*I1)),-1))</f>
        <v>1500</v>
      </c>
      <c r="Y28" s="342"/>
      <c r="Z28" s="341">
        <f>IF((AB25)&lt;=8,P1,P1+ROUND(INT(((AB25-8)*I1)),-1))</f>
        <v>1500</v>
      </c>
      <c r="AA28" s="353"/>
      <c r="AB28" s="456"/>
      <c r="AC28" s="457"/>
      <c r="AD28" s="468"/>
      <c r="AE28" s="445"/>
      <c r="AF28" s="436"/>
      <c r="AG28" s="437"/>
      <c r="AH28" s="664"/>
      <c r="AI28" s="655"/>
      <c r="AJ28" s="654"/>
      <c r="AK28" s="655"/>
      <c r="AL28" s="654"/>
      <c r="AM28" s="655"/>
      <c r="AN28" s="654"/>
      <c r="AO28" s="655"/>
      <c r="AP28" s="654"/>
      <c r="AQ28" s="657"/>
    </row>
    <row r="29" spans="1:43" s="77" customFormat="1" ht="27" customHeight="1" x14ac:dyDescent="0.3">
      <c r="A29" s="477" t="s">
        <v>119</v>
      </c>
      <c r="B29" s="140"/>
      <c r="C29" s="141">
        <f>MROUND(ROUNDDOWN(B30*0.8,-1),50)</f>
        <v>2550</v>
      </c>
      <c r="D29" s="142"/>
      <c r="E29" s="143">
        <f>C29-$S$1</f>
        <v>1350</v>
      </c>
      <c r="F29" s="148"/>
      <c r="G29" s="141">
        <f>MROUND(ROUNDDOWN(F30*0.8,-1),50)</f>
        <v>1650</v>
      </c>
      <c r="H29" s="148"/>
      <c r="I29" s="141">
        <f>MROUND(ROUNDDOWN(H30*0.8,-1),50)</f>
        <v>1500</v>
      </c>
      <c r="J29" s="148"/>
      <c r="K29" s="141">
        <f>MROUND(ROUNDDOWN(J30*0.8,-1),50)</f>
        <v>1400</v>
      </c>
      <c r="L29" s="148"/>
      <c r="M29" s="141">
        <f>MROUND(ROUNDDOWN(L30*0.8,-1),50)</f>
        <v>1300</v>
      </c>
      <c r="N29" s="148"/>
      <c r="O29" s="141">
        <f>MROUND(ROUNDDOWN(N30*0.8,-1),50)</f>
        <v>1250</v>
      </c>
      <c r="P29" s="168"/>
      <c r="Q29" s="162">
        <f>MROUND(ROUNDDOWN(P30*0.8,-1),50)</f>
        <v>1200</v>
      </c>
      <c r="R29" s="168"/>
      <c r="S29" s="162">
        <f>MROUND(ROUNDDOWN(R30*0.8,-1),50)</f>
        <v>1200</v>
      </c>
      <c r="T29" s="168"/>
      <c r="U29" s="162">
        <f>MROUND(ROUNDDOWN(T30*0.8,-1),50)</f>
        <v>1200</v>
      </c>
      <c r="V29" s="168"/>
      <c r="W29" s="162">
        <f>MROUND(ROUNDDOWN(V30*0.8,-1),50)</f>
        <v>1200</v>
      </c>
      <c r="X29" s="168"/>
      <c r="Y29" s="162">
        <f>MROUND(ROUNDDOWN(X30*0.8,-1),50)</f>
        <v>1200</v>
      </c>
      <c r="Z29" s="168"/>
      <c r="AA29" s="162">
        <f>MROUND(ROUNDDOWN(Z30*0.8,-1),50)</f>
        <v>1200</v>
      </c>
      <c r="AB29" s="326"/>
      <c r="AC29" s="162">
        <f>MROUND(ROUNDDOWN(AB30*0.8,-1),50)</f>
        <v>1200</v>
      </c>
      <c r="AD29" s="479" t="s">
        <v>185</v>
      </c>
      <c r="AE29" s="466"/>
      <c r="AF29" s="610">
        <v>1.5</v>
      </c>
      <c r="AG29" s="678"/>
      <c r="AH29" s="667">
        <f>AF29+AH31</f>
        <v>1.5</v>
      </c>
      <c r="AI29" s="650"/>
      <c r="AJ29" s="644">
        <f>AH29+AJ33</f>
        <v>1.5</v>
      </c>
      <c r="AK29" s="650"/>
      <c r="AL29" s="644">
        <f>AJ29+AL35</f>
        <v>1.5</v>
      </c>
      <c r="AM29" s="650"/>
      <c r="AN29" s="644">
        <f>AL29+AN37</f>
        <v>1.5</v>
      </c>
      <c r="AO29" s="650"/>
      <c r="AP29" s="644">
        <f>AN29+AP39</f>
        <v>1.5</v>
      </c>
      <c r="AQ29" s="645"/>
    </row>
    <row r="30" spans="1:43" s="77" customFormat="1" ht="27" customHeight="1" x14ac:dyDescent="0.3">
      <c r="A30" s="453"/>
      <c r="B30" s="144">
        <f>$P$1+MROUND(ROUNDDOWN(AD4*$I$1,-1),50)</f>
        <v>3200</v>
      </c>
      <c r="C30" s="145"/>
      <c r="D30" s="146">
        <f>B30-$P$1</f>
        <v>1700</v>
      </c>
      <c r="E30" s="147"/>
      <c r="F30" s="149">
        <f>IF((AD5)&lt;=$X$1,$P$1,$P$1+MROUND(ROUNDDOWN((AD5-$X$1)*$I$1,-1),50))</f>
        <v>2050</v>
      </c>
      <c r="G30" s="150"/>
      <c r="H30" s="149">
        <f>IF((AD7)&lt;=$X$1,$P$1,$P$1+MROUND(ROUNDDOWN((AD7-$X$1)*$I$1,-1),50))</f>
        <v>1900</v>
      </c>
      <c r="I30" s="150"/>
      <c r="J30" s="149">
        <f>IF((AD9)&lt;=$X$1,$P$1,$P$1+MROUND(ROUNDDOWN((AD9-$X$1)*$I$1,-1),50))</f>
        <v>1750</v>
      </c>
      <c r="K30" s="150"/>
      <c r="L30" s="149">
        <f>IF((AD11)&lt;=$X$1,$P$1,$P$1+MROUND(ROUNDDOWN((AD11-$X$1)*$I$1,-1),50))</f>
        <v>1600</v>
      </c>
      <c r="M30" s="150"/>
      <c r="N30" s="149">
        <f>IF((AD13)&lt;=$X$1,$P$1,$P$1+MROUND(ROUNDDOWN((AD13-$X$1)*$I$1,-1),50))</f>
        <v>1550</v>
      </c>
      <c r="O30" s="150"/>
      <c r="P30" s="332">
        <f>IF((AD15)&lt;=$X$1,$P$1,$P$1+MROUND(ROUNDDOWN((AD15-$X$1)*$I$1,-1),50))</f>
        <v>1500</v>
      </c>
      <c r="Q30" s="171"/>
      <c r="R30" s="341">
        <f>IF((AD17)&lt;=8,P1,P1+ROUND(INT(((AD17-8)*I1)),-1))</f>
        <v>1500</v>
      </c>
      <c r="S30" s="342"/>
      <c r="T30" s="341">
        <f>IF((AD19)&lt;=8,P1,P1+ROUND(INT(((AD19-8)*I1)),-1))</f>
        <v>1500</v>
      </c>
      <c r="U30" s="342"/>
      <c r="V30" s="341">
        <f>IF((AD21)&lt;=8,P1,P1+ROUND(INT(((AD21-8)*I1)),-1))</f>
        <v>1500</v>
      </c>
      <c r="W30" s="342"/>
      <c r="X30" s="341">
        <f>IF((AD23)&lt;=8,P1,P1+ROUND(INT(((AD23-8)*I1)),-1))</f>
        <v>1500</v>
      </c>
      <c r="Y30" s="342"/>
      <c r="Z30" s="341">
        <f>IF((AD25)&lt;=8,P1,P1+ROUND(INT(((AD25-8)*I1)),-1))</f>
        <v>1500</v>
      </c>
      <c r="AA30" s="353"/>
      <c r="AB30" s="350">
        <f>IF((AD27)&lt;=8,P1,P1+ROUND(INT(((AD27-8)*I1)),-1))</f>
        <v>1500</v>
      </c>
      <c r="AC30" s="320"/>
      <c r="AD30" s="467"/>
      <c r="AE30" s="457"/>
      <c r="AF30" s="468"/>
      <c r="AG30" s="460"/>
      <c r="AH30" s="668"/>
      <c r="AI30" s="651"/>
      <c r="AJ30" s="646"/>
      <c r="AK30" s="651"/>
      <c r="AL30" s="646"/>
      <c r="AM30" s="651"/>
      <c r="AN30" s="646"/>
      <c r="AO30" s="651"/>
      <c r="AP30" s="646"/>
      <c r="AQ30" s="647"/>
    </row>
    <row r="31" spans="1:43" s="77" customFormat="1" ht="27" customHeight="1" x14ac:dyDescent="0.3">
      <c r="A31" s="477" t="s">
        <v>120</v>
      </c>
      <c r="B31" s="140"/>
      <c r="C31" s="141">
        <f>MROUND(ROUNDDOWN(B32*0.8,-1),50)</f>
        <v>2700</v>
      </c>
      <c r="D31" s="142"/>
      <c r="E31" s="143">
        <f>C31-$S$1</f>
        <v>1500</v>
      </c>
      <c r="F31" s="148"/>
      <c r="G31" s="141">
        <f>MROUND(ROUNDDOWN(F32*0.8,-1),50)</f>
        <v>1800</v>
      </c>
      <c r="H31" s="148"/>
      <c r="I31" s="141">
        <f>MROUND(ROUNDDOWN(H32*0.8,-1),50)</f>
        <v>1700</v>
      </c>
      <c r="J31" s="148"/>
      <c r="K31" s="141">
        <f>MROUND(ROUNDDOWN(J32*0.8,-1),50)</f>
        <v>1550</v>
      </c>
      <c r="L31" s="148"/>
      <c r="M31" s="141">
        <f>MROUND(ROUNDDOWN(L32*0.8,-1),50)</f>
        <v>1450</v>
      </c>
      <c r="N31" s="148"/>
      <c r="O31" s="141">
        <f>MROUND(ROUNDDOWN(N32*0.8,-1),50)</f>
        <v>1400</v>
      </c>
      <c r="P31" s="148"/>
      <c r="Q31" s="141">
        <f>MROUND(ROUNDDOWN(P32*0.8,-1),50)</f>
        <v>1250</v>
      </c>
      <c r="R31" s="168"/>
      <c r="S31" s="162">
        <f>MROUND(ROUNDDOWN(R32*0.8,-1),50)</f>
        <v>1200</v>
      </c>
      <c r="T31" s="168"/>
      <c r="U31" s="162">
        <f>MROUND(ROUNDDOWN(T32*0.8,-1),50)</f>
        <v>1200</v>
      </c>
      <c r="V31" s="168"/>
      <c r="W31" s="162">
        <f>MROUND(ROUNDDOWN(V32*0.8,-1),50)</f>
        <v>1200</v>
      </c>
      <c r="X31" s="168"/>
      <c r="Y31" s="162">
        <f>MROUND(ROUNDDOWN(X32*0.8,-1),50)</f>
        <v>1200</v>
      </c>
      <c r="Z31" s="168"/>
      <c r="AA31" s="162">
        <f>MROUND(ROUNDDOWN(Z32*0.8,-1),50)</f>
        <v>1200</v>
      </c>
      <c r="AB31" s="326"/>
      <c r="AC31" s="162">
        <f>MROUND(ROUNDDOWN(AB32*0.8,-1),50)</f>
        <v>1200</v>
      </c>
      <c r="AD31" s="337"/>
      <c r="AE31" s="162">
        <f>MROUND(ROUNDDOWN(AD32*0.8,-1),50)</f>
        <v>1200</v>
      </c>
      <c r="AF31" s="479" t="s">
        <v>186</v>
      </c>
      <c r="AG31" s="441"/>
      <c r="AH31" s="679"/>
      <c r="AI31" s="680"/>
      <c r="AJ31" s="652">
        <f>AH31+AJ33</f>
        <v>0</v>
      </c>
      <c r="AK31" s="653"/>
      <c r="AL31" s="652">
        <f>AJ31+AL35</f>
        <v>0</v>
      </c>
      <c r="AM31" s="653"/>
      <c r="AN31" s="652">
        <f>AL31+AN37</f>
        <v>0</v>
      </c>
      <c r="AO31" s="653"/>
      <c r="AP31" s="652">
        <f>AN31+AP39</f>
        <v>0</v>
      </c>
      <c r="AQ31" s="656"/>
    </row>
    <row r="32" spans="1:43" s="77" customFormat="1" ht="27" customHeight="1" thickBot="1" x14ac:dyDescent="0.35">
      <c r="A32" s="439"/>
      <c r="B32" s="151">
        <f>$P$1+MROUND(ROUNDDOWN(AF4*$I$1,-1),50)</f>
        <v>3400</v>
      </c>
      <c r="C32" s="152"/>
      <c r="D32" s="153">
        <f>B32-$P$1</f>
        <v>1900</v>
      </c>
      <c r="E32" s="154"/>
      <c r="F32" s="156">
        <f>IF((AF5)&lt;=$X$1,$P$1,$P$1+MROUND(ROUNDDOWN((AF5-$X$1)*$I$1,-1),50))</f>
        <v>2250</v>
      </c>
      <c r="G32" s="157"/>
      <c r="H32" s="156">
        <f>IF((AF7)&lt;=$X$1,$P$1,$P$1+MROUND(ROUNDDOWN((AF7-$X$1)*$I$1,-1),50))</f>
        <v>2100</v>
      </c>
      <c r="I32" s="157"/>
      <c r="J32" s="156">
        <f>IF((AF9)&lt;=$X$1,$P$1,$P$1+MROUND(ROUNDDOWN((AF9-$X$1)*$I$1,-1),50))</f>
        <v>1950</v>
      </c>
      <c r="K32" s="157"/>
      <c r="L32" s="156">
        <f>IF((AF11)&lt;=$X$1,$P$1,$P$1+MROUND(ROUNDDOWN((AF11-$X$1)*$I$1,-1),50))</f>
        <v>1800</v>
      </c>
      <c r="M32" s="157"/>
      <c r="N32" s="156">
        <f>IF((AF13)&lt;=$X$1,$P$1,$P$1+MROUND(ROUNDDOWN((AF13-$X$1)*$I$1,-1),50))</f>
        <v>1750</v>
      </c>
      <c r="O32" s="157"/>
      <c r="P32" s="156">
        <f>IF((AF15)&lt;=$X$1,$P$1,$P$1+MROUND(ROUNDDOWN((AF15-$X$1)*$I$1,-1),50))</f>
        <v>1550</v>
      </c>
      <c r="Q32" s="157"/>
      <c r="R32" s="343">
        <f>IF((AF17)&lt;=8,P1,P1+ROUND(INT(((AF17-8)*I1)),-1))</f>
        <v>1500</v>
      </c>
      <c r="S32" s="169"/>
      <c r="T32" s="343">
        <f>IF((AF19)&lt;=8,P1,P1+ROUND(INT(((AF19-8)*I1)),-1))</f>
        <v>1500</v>
      </c>
      <c r="U32" s="169"/>
      <c r="V32" s="343">
        <f>IF((AF21)&lt;=8,P1,P1+ROUND(INT(((AF21-8)*I1)),-1))</f>
        <v>1500</v>
      </c>
      <c r="W32" s="169"/>
      <c r="X32" s="343">
        <f>IF((AF23)&lt;=8,P1,P1+ROUND(INT(((AF23-8)*I1)),-1))</f>
        <v>1500</v>
      </c>
      <c r="Y32" s="169"/>
      <c r="Z32" s="343">
        <f>IF((AF25)&lt;=8,P1,P1+ROUND(INT(((AF25-8)*I1)),-1))</f>
        <v>1500</v>
      </c>
      <c r="AA32" s="354"/>
      <c r="AB32" s="351">
        <f>IF((AF27)&lt;=8,P1,P1+ROUND(INT(((AF27-8)*I1)),-1))</f>
        <v>1500</v>
      </c>
      <c r="AC32" s="273"/>
      <c r="AD32" s="343">
        <f>IF((AF29)&lt;=8,P1,P1+ROUND(INT(((AF29-8)*I1)),-1))</f>
        <v>1500</v>
      </c>
      <c r="AE32" s="169"/>
      <c r="AF32" s="442"/>
      <c r="AG32" s="443"/>
      <c r="AH32" s="679"/>
      <c r="AI32" s="680"/>
      <c r="AJ32" s="654"/>
      <c r="AK32" s="655"/>
      <c r="AL32" s="654"/>
      <c r="AM32" s="655"/>
      <c r="AN32" s="654"/>
      <c r="AO32" s="655"/>
      <c r="AP32" s="654"/>
      <c r="AQ32" s="657"/>
    </row>
    <row r="33" spans="1:43" s="12" customFormat="1" ht="27" hidden="1" customHeight="1" x14ac:dyDescent="0.3">
      <c r="A33" s="432" t="str">
        <f>AH33</f>
        <v>용동</v>
      </c>
      <c r="B33" s="112"/>
      <c r="C33" s="113">
        <f>MROUND(ROUNDDOWN(B34*0.8,-1),50)</f>
        <v>2700</v>
      </c>
      <c r="D33" s="70"/>
      <c r="E33" s="71">
        <f>C33-$S$1</f>
        <v>1500</v>
      </c>
      <c r="F33" s="34"/>
      <c r="G33" s="35">
        <f t="shared" ref="G33" si="5">ROUND(F34*0.8,-1)</f>
        <v>1810</v>
      </c>
      <c r="H33" s="161"/>
      <c r="I33" s="158">
        <f>MROUND(ROUNDDOWN(H34*0.8,-1),50)</f>
        <v>1700</v>
      </c>
      <c r="J33" s="161"/>
      <c r="K33" s="158">
        <f>MROUND(ROUNDDOWN(J34*0.8,-1),50)</f>
        <v>1550</v>
      </c>
      <c r="L33" s="161"/>
      <c r="M33" s="158">
        <f>MROUND(ROUNDDOWN(L34*0.8,-1),50)</f>
        <v>1450</v>
      </c>
      <c r="N33" s="161"/>
      <c r="O33" s="158">
        <f>MROUND(ROUNDDOWN(N34*0.8,-1),50)</f>
        <v>1400</v>
      </c>
      <c r="P33" s="161"/>
      <c r="Q33" s="158">
        <f>MROUND(ROUNDDOWN(P34*0.8,-1),50)</f>
        <v>1250</v>
      </c>
      <c r="R33" s="34"/>
      <c r="S33" s="33">
        <f t="shared" ref="S33:AA41" si="6">ROUND(R34*0.8,-1)</f>
        <v>1200</v>
      </c>
      <c r="T33" s="34"/>
      <c r="U33" s="33">
        <f t="shared" ref="U33:AC41" si="7">ROUND(T34*0.8,-1)</f>
        <v>1200</v>
      </c>
      <c r="V33" s="34"/>
      <c r="W33" s="33">
        <f t="shared" ref="W33:AE41" si="8">ROUND(V34*0.8,-1)</f>
        <v>1200</v>
      </c>
      <c r="X33" s="34"/>
      <c r="Y33" s="33">
        <f t="shared" ref="Y33:AG41" si="9">ROUND(X34*0.8,-1)</f>
        <v>1200</v>
      </c>
      <c r="Z33" s="34"/>
      <c r="AA33" s="33">
        <f t="shared" ref="AA33:AG39" si="10">ROUND(Z34*0.8,-1)</f>
        <v>1200</v>
      </c>
      <c r="AB33" s="63"/>
      <c r="AC33" s="33">
        <f t="shared" ref="AC33:AG37" si="11">ROUND(AB34*0.8,-1)</f>
        <v>1200</v>
      </c>
      <c r="AD33" s="61"/>
      <c r="AE33" s="69">
        <f t="shared" ref="AE33:AG35" si="12">ROUND(AD34*0.8,-1)</f>
        <v>1200</v>
      </c>
      <c r="AF33" s="63"/>
      <c r="AG33" s="62">
        <f t="shared" ref="AG33" si="13">ROUND(AF34*0.8,-1)</f>
        <v>1200</v>
      </c>
      <c r="AH33" s="404" t="s">
        <v>53</v>
      </c>
      <c r="AI33" s="405"/>
      <c r="AJ33" s="408"/>
      <c r="AK33" s="408"/>
      <c r="AL33" s="409">
        <f>AJ33+AL35</f>
        <v>0</v>
      </c>
      <c r="AM33" s="415"/>
      <c r="AN33" s="409">
        <f>AL33+AN37</f>
        <v>0</v>
      </c>
      <c r="AO33" s="415"/>
      <c r="AP33" s="409">
        <f>AN33+AP39</f>
        <v>0</v>
      </c>
      <c r="AQ33" s="410"/>
    </row>
    <row r="34" spans="1:43" s="12" customFormat="1" ht="27" hidden="1" customHeight="1" x14ac:dyDescent="0.3">
      <c r="A34" s="403"/>
      <c r="B34" s="106">
        <f>$P$1+MROUND(ROUNDDOWN(AH4*$I$1,-1),50)</f>
        <v>3400</v>
      </c>
      <c r="C34" s="107"/>
      <c r="D34" s="48">
        <f>B34-$P$1</f>
        <v>1900</v>
      </c>
      <c r="E34" s="49"/>
      <c r="F34" s="27">
        <f>IF((AH5)&lt;=8,P1,P1+ROUND(INT(((AH5-8)*I1)),-1))</f>
        <v>2260</v>
      </c>
      <c r="G34" s="28"/>
      <c r="H34" s="149">
        <f>IF((AH7)&lt;=$X$1,$P$1,$P$1+MROUND(ROUNDDOWN((AH7-$X$1)*$I$1,-1),50))</f>
        <v>2100</v>
      </c>
      <c r="I34" s="150"/>
      <c r="J34" s="149">
        <f>IF((AH9)&lt;=$X$1,$P$1,$P$1+MROUND(ROUNDDOWN((AH9-$X$1)*$I$1,-1),50))</f>
        <v>1950</v>
      </c>
      <c r="K34" s="150"/>
      <c r="L34" s="149">
        <f>IF((AH11)&lt;=$X$1,$P$1,$P$1+MROUND(ROUNDDOWN((AH11-$X$1)*$I$1,-1),50))</f>
        <v>1800</v>
      </c>
      <c r="M34" s="150"/>
      <c r="N34" s="149">
        <f>IF((AH13)&lt;=$X$1,$P$1,$P$1+MROUND(ROUNDDOWN((AH13-$X$1)*$I$1,-1),50))</f>
        <v>1750</v>
      </c>
      <c r="O34" s="150"/>
      <c r="P34" s="149">
        <f>IF((AH15)&lt;=$X$1,$P$1,$P$1+MROUND(ROUNDDOWN((AH15-$X$1)*$I$1,-1),50))</f>
        <v>1550</v>
      </c>
      <c r="Q34" s="150"/>
      <c r="R34" s="30">
        <f>IF((AH17)&lt;=8,P1,P1+ROUND(INT(((AH17-8)*I1)),-1))</f>
        <v>1500</v>
      </c>
      <c r="S34" s="24"/>
      <c r="T34" s="30">
        <f>IF((AH19)&lt;=8,P1,P1+ROUND(INT(((AH19-8)*I1)),-1))</f>
        <v>1500</v>
      </c>
      <c r="U34" s="24"/>
      <c r="V34" s="30">
        <f>IF((AH21)&lt;=8,P1,P1+ROUND(INT(((AH21-8)*I1)),-1))</f>
        <v>1500</v>
      </c>
      <c r="W34" s="24"/>
      <c r="X34" s="30">
        <f>IF((AH23)&lt;=8,P1,P1+ROUND(INT(((AH23-8)*I1)),-1))</f>
        <v>1500</v>
      </c>
      <c r="Y34" s="24"/>
      <c r="Z34" s="30">
        <f>IF((AH25)&lt;=8,P1,P1+ROUND(INT(((AH25-8)*I1)),-1))</f>
        <v>1500</v>
      </c>
      <c r="AA34" s="24"/>
      <c r="AB34" s="17">
        <f>IF((AH27)&lt;=8,P1,P1+ROUND(INT(((AH27-8)*I1)),-1))</f>
        <v>1500</v>
      </c>
      <c r="AC34" s="24"/>
      <c r="AD34" s="54">
        <f>IF((AH29)&lt;=8,P1,P1+ROUND(INT(((AH29-8)*I1)),-1))</f>
        <v>1500</v>
      </c>
      <c r="AE34" s="45"/>
      <c r="AF34" s="17">
        <f>IF((AH31)&lt;=8,P1,P1+ROUND(INT(((AH31-8)*I1)),-1))</f>
        <v>1500</v>
      </c>
      <c r="AG34" s="13"/>
      <c r="AH34" s="406"/>
      <c r="AI34" s="407"/>
      <c r="AJ34" s="408"/>
      <c r="AK34" s="408"/>
      <c r="AL34" s="411"/>
      <c r="AM34" s="416"/>
      <c r="AN34" s="411"/>
      <c r="AO34" s="416"/>
      <c r="AP34" s="411"/>
      <c r="AQ34" s="412"/>
    </row>
    <row r="35" spans="1:43" s="12" customFormat="1" ht="27" hidden="1" customHeight="1" x14ac:dyDescent="0.3">
      <c r="A35" s="402" t="str">
        <f>AJ35</f>
        <v>탄광</v>
      </c>
      <c r="B35" s="104"/>
      <c r="C35" s="105">
        <f>MROUND(ROUNDDOWN(B36*0.8,-1),50)</f>
        <v>2700</v>
      </c>
      <c r="D35" s="46"/>
      <c r="E35" s="47">
        <f>C35-$S$1</f>
        <v>1500</v>
      </c>
      <c r="F35" s="25"/>
      <c r="G35" s="26">
        <f t="shared" ref="G35:I35" si="14">ROUND(F36*0.8,-1)</f>
        <v>1810</v>
      </c>
      <c r="H35" s="25"/>
      <c r="I35" s="26">
        <f t="shared" si="14"/>
        <v>1670</v>
      </c>
      <c r="J35" s="148"/>
      <c r="K35" s="141">
        <f>MROUND(ROUNDDOWN(J36*0.8,-1),50)</f>
        <v>1550</v>
      </c>
      <c r="L35" s="148"/>
      <c r="M35" s="141">
        <f>MROUND(ROUNDDOWN(L36*0.8,-1),50)</f>
        <v>1450</v>
      </c>
      <c r="N35" s="148"/>
      <c r="O35" s="141">
        <f>MROUND(ROUNDDOWN(N36*0.8,-1),50)</f>
        <v>1400</v>
      </c>
      <c r="P35" s="148"/>
      <c r="Q35" s="141">
        <f>MROUND(ROUNDDOWN(P36*0.8,-1),50)</f>
        <v>1250</v>
      </c>
      <c r="R35" s="25"/>
      <c r="S35" s="22">
        <f t="shared" ref="S35:Y41" si="15">ROUND(R36*0.8,-1)</f>
        <v>1200</v>
      </c>
      <c r="T35" s="25"/>
      <c r="U35" s="22">
        <f t="shared" si="6"/>
        <v>1200</v>
      </c>
      <c r="V35" s="25"/>
      <c r="W35" s="22">
        <f t="shared" si="7"/>
        <v>1200</v>
      </c>
      <c r="X35" s="25"/>
      <c r="Y35" s="22">
        <f t="shared" si="8"/>
        <v>1200</v>
      </c>
      <c r="Z35" s="25"/>
      <c r="AA35" s="22">
        <f t="shared" si="9"/>
        <v>1200</v>
      </c>
      <c r="AB35" s="14"/>
      <c r="AC35" s="22">
        <f t="shared" si="10"/>
        <v>1200</v>
      </c>
      <c r="AD35" s="50"/>
      <c r="AE35" s="44">
        <f t="shared" si="11"/>
        <v>1200</v>
      </c>
      <c r="AF35" s="25"/>
      <c r="AG35" s="22">
        <f t="shared" si="12"/>
        <v>1200</v>
      </c>
      <c r="AH35" s="25"/>
      <c r="AI35" s="22">
        <f t="shared" ref="AI35:AO41" si="16">ROUND(AH36*0.8,-1)</f>
        <v>1200</v>
      </c>
      <c r="AJ35" s="425" t="s">
        <v>19</v>
      </c>
      <c r="AK35" s="426"/>
      <c r="AL35" s="408"/>
      <c r="AM35" s="408"/>
      <c r="AN35" s="417">
        <f>AL35+AN37</f>
        <v>0</v>
      </c>
      <c r="AO35" s="418"/>
      <c r="AP35" s="417">
        <f>AN35+AP39</f>
        <v>0</v>
      </c>
      <c r="AQ35" s="429"/>
    </row>
    <row r="36" spans="1:43" s="12" customFormat="1" ht="27" hidden="1" customHeight="1" x14ac:dyDescent="0.3">
      <c r="A36" s="403"/>
      <c r="B36" s="106">
        <f>$P$1+MROUND(ROUNDDOWN(AJ4*$I$1,-1),50)</f>
        <v>3400</v>
      </c>
      <c r="C36" s="107"/>
      <c r="D36" s="48">
        <f>B36-$P$1</f>
        <v>1900</v>
      </c>
      <c r="E36" s="49"/>
      <c r="F36" s="27">
        <f>IF((AJ5)&lt;=8,P1,P1+ROUND(INT(((AJ5-8)*I1)),-1))</f>
        <v>2260</v>
      </c>
      <c r="G36" s="28"/>
      <c r="H36" s="27">
        <f>IF((AJ7)&lt;=8,P1,P1+ROUND(INT(((AJ7-8)*I1)),-1))</f>
        <v>2090</v>
      </c>
      <c r="I36" s="28"/>
      <c r="J36" s="149">
        <f>IF((AJ9)&lt;=$X$1,$P$1,$P$1+MROUND(ROUNDDOWN((AJ9-$X$1)*$I$1,-1),50))</f>
        <v>1950</v>
      </c>
      <c r="K36" s="150"/>
      <c r="L36" s="149">
        <f>IF((AJ11)&lt;=$X$1,$P$1,$P$1+MROUND(ROUNDDOWN((AJ11-$X$1)*$I$1,-1),50))</f>
        <v>1800</v>
      </c>
      <c r="M36" s="150"/>
      <c r="N36" s="149">
        <f>IF((AJ13)&lt;=$X$1,$P$1,$P$1+MROUND(ROUNDDOWN((AJ13-$X$1)*$I$1,-1),50))</f>
        <v>1750</v>
      </c>
      <c r="O36" s="150"/>
      <c r="P36" s="149">
        <f>IF((AJ15)&lt;=$X$1,$P$1,$P$1+MROUND(ROUNDDOWN((AJ15-$X$1)*$I$1,-1),50))</f>
        <v>1550</v>
      </c>
      <c r="Q36" s="150"/>
      <c r="R36" s="30">
        <f>IF((AJ17)&lt;=8,P1,P1+ROUND(INT(((AJ17-8)*I1)),-1))</f>
        <v>1500</v>
      </c>
      <c r="S36" s="24"/>
      <c r="T36" s="30">
        <f>IF((AJ19)&lt;=8,P1,P1+ROUND(INT(((AJ19-8)*I1)),-1))</f>
        <v>1500</v>
      </c>
      <c r="U36" s="24"/>
      <c r="V36" s="30">
        <f>IF((AJ21)&lt;=8,P1,P1+ROUND(INT(((AJ21-8)*I1)),-1))</f>
        <v>1500</v>
      </c>
      <c r="W36" s="24"/>
      <c r="X36" s="30">
        <f>IF((AJ23)&lt;=8,P1,P1+ROUND(INT(((AJ23-8)*I1)),-1))</f>
        <v>1500</v>
      </c>
      <c r="Y36" s="24"/>
      <c r="Z36" s="30">
        <f>IF((AJ25)&lt;=8,P1,P1+ROUND(INT(((AJ25-8)*I1)),-1))</f>
        <v>1500</v>
      </c>
      <c r="AA36" s="24"/>
      <c r="AB36" s="17">
        <f>IF((AJ27)&lt;=8,P1,P1+ROUND(INT(((AJ27-8)*I1)),-1))</f>
        <v>1500</v>
      </c>
      <c r="AC36" s="24"/>
      <c r="AD36" s="54">
        <f>IF((AJ29)&lt;=8,P1,P1+ROUND(INT(((AJ29-8)*I1)),-1))</f>
        <v>1500</v>
      </c>
      <c r="AE36" s="45"/>
      <c r="AF36" s="30">
        <f>IF((AJ31)&lt;=8,P1,P1+ROUND(INT(((AJ31-8)*I1)),-1))</f>
        <v>1500</v>
      </c>
      <c r="AG36" s="24"/>
      <c r="AH36" s="30">
        <f>IF((AJ33)&lt;=8,P1,P1+ROUND(INT(((AJ33-8)*I1)),-1))</f>
        <v>1500</v>
      </c>
      <c r="AI36" s="24"/>
      <c r="AJ36" s="427"/>
      <c r="AK36" s="428"/>
      <c r="AL36" s="408"/>
      <c r="AM36" s="408"/>
      <c r="AN36" s="419"/>
      <c r="AO36" s="420"/>
      <c r="AP36" s="419"/>
      <c r="AQ36" s="430"/>
    </row>
    <row r="37" spans="1:43" s="12" customFormat="1" ht="27" hidden="1" customHeight="1" x14ac:dyDescent="0.3">
      <c r="A37" s="402" t="str">
        <f>AL37</f>
        <v>문창</v>
      </c>
      <c r="B37" s="104"/>
      <c r="C37" s="105">
        <f>MROUND(ROUNDDOWN(B38*0.8,-1),50)</f>
        <v>2700</v>
      </c>
      <c r="D37" s="46"/>
      <c r="E37" s="47">
        <f>C37-$S$1</f>
        <v>1500</v>
      </c>
      <c r="F37" s="25"/>
      <c r="G37" s="26">
        <f t="shared" ref="G37:K37" si="17">ROUND(F38*0.8,-1)</f>
        <v>1810</v>
      </c>
      <c r="H37" s="25"/>
      <c r="I37" s="26">
        <f t="shared" si="17"/>
        <v>1670</v>
      </c>
      <c r="J37" s="25"/>
      <c r="K37" s="22">
        <f t="shared" si="17"/>
        <v>1580</v>
      </c>
      <c r="L37" s="148"/>
      <c r="M37" s="141">
        <f>MROUND(ROUNDDOWN(L38*0.8,-1),50)</f>
        <v>1450</v>
      </c>
      <c r="N37" s="148"/>
      <c r="O37" s="141">
        <f>MROUND(ROUNDDOWN(N38*0.8,-1),50)</f>
        <v>1400</v>
      </c>
      <c r="P37" s="148"/>
      <c r="Q37" s="141">
        <f>MROUND(ROUNDDOWN(P38*0.8,-1),50)</f>
        <v>1250</v>
      </c>
      <c r="R37" s="25"/>
      <c r="S37" s="22">
        <f t="shared" ref="S37:W41" si="18">ROUND(R38*0.8,-1)</f>
        <v>1200</v>
      </c>
      <c r="T37" s="25"/>
      <c r="U37" s="22">
        <f t="shared" si="15"/>
        <v>1200</v>
      </c>
      <c r="V37" s="25"/>
      <c r="W37" s="22">
        <f t="shared" si="6"/>
        <v>1200</v>
      </c>
      <c r="X37" s="25"/>
      <c r="Y37" s="22">
        <f t="shared" si="7"/>
        <v>1200</v>
      </c>
      <c r="Z37" s="25"/>
      <c r="AA37" s="22">
        <f t="shared" si="8"/>
        <v>1200</v>
      </c>
      <c r="AB37" s="14"/>
      <c r="AC37" s="22">
        <f t="shared" si="9"/>
        <v>1200</v>
      </c>
      <c r="AD37" s="50"/>
      <c r="AE37" s="44">
        <f t="shared" si="10"/>
        <v>1200</v>
      </c>
      <c r="AF37" s="25"/>
      <c r="AG37" s="22">
        <f t="shared" si="11"/>
        <v>1200</v>
      </c>
      <c r="AH37" s="25"/>
      <c r="AI37" s="22">
        <f t="shared" ref="AI37:AM41" si="19">ROUND(AH38*0.8,-1)</f>
        <v>1200</v>
      </c>
      <c r="AJ37" s="25"/>
      <c r="AK37" s="22">
        <f t="shared" si="16"/>
        <v>1200</v>
      </c>
      <c r="AL37" s="404" t="s">
        <v>54</v>
      </c>
      <c r="AM37" s="405"/>
      <c r="AN37" s="408"/>
      <c r="AO37" s="408"/>
      <c r="AP37" s="409">
        <f>AN37+AP39</f>
        <v>0</v>
      </c>
      <c r="AQ37" s="410"/>
    </row>
    <row r="38" spans="1:43" s="12" customFormat="1" ht="27" hidden="1" customHeight="1" x14ac:dyDescent="0.3">
      <c r="A38" s="403"/>
      <c r="B38" s="106">
        <f>$P$1+MROUND(ROUNDDOWN(AL4*$I$1,-1),50)</f>
        <v>3400</v>
      </c>
      <c r="C38" s="107"/>
      <c r="D38" s="48">
        <f>B38-$P$1</f>
        <v>1900</v>
      </c>
      <c r="E38" s="49"/>
      <c r="F38" s="27">
        <f>IF((AL5)&lt;=8,P1,P1+ROUND(INT(((AL5-8)*I1)),-1))</f>
        <v>2260</v>
      </c>
      <c r="G38" s="28"/>
      <c r="H38" s="27">
        <f>IF((AL7)&lt;=8,P1,P1+ROUND(INT(((AL7-8)*I1)),-1))</f>
        <v>2090</v>
      </c>
      <c r="I38" s="28"/>
      <c r="J38" s="30">
        <f>IF((AL9)&lt;=8,P1,P1+ROUND(INT(((AL9-8)*I1)),-1))</f>
        <v>1970</v>
      </c>
      <c r="K38" s="24"/>
      <c r="L38" s="149">
        <f>IF((AL11)&lt;=$X$1,$P$1,$P$1+MROUND(ROUNDDOWN((AL11-$X$1)*$I$1,-1),50))</f>
        <v>1800</v>
      </c>
      <c r="M38" s="150"/>
      <c r="N38" s="149">
        <f>IF((AL13)&lt;=$X$1,$P$1,$P$1+MROUND(ROUNDDOWN((AL13-$X$1)*$I$1,-1),50))</f>
        <v>1750</v>
      </c>
      <c r="O38" s="150"/>
      <c r="P38" s="149">
        <f>IF((AL15)&lt;=$X$1,$P$1,$P$1+MROUND(ROUNDDOWN((AL15-$X$1)*$I$1,-1),50))</f>
        <v>1550</v>
      </c>
      <c r="Q38" s="150"/>
      <c r="R38" s="30">
        <f>IF((AL17)&lt;=8,P1,P1+ROUND(INT(((AL17-8)*I1)),-1))</f>
        <v>1500</v>
      </c>
      <c r="S38" s="24"/>
      <c r="T38" s="30">
        <f>IF((AL19)&lt;=8,P1,P1+ROUND(INT(((AL19-8)*I1)),-1))</f>
        <v>1500</v>
      </c>
      <c r="U38" s="24"/>
      <c r="V38" s="30">
        <f>IF((AL21)&lt;=8,P1,P1+ROUND(INT(((AL21-8)*I1)),-1))</f>
        <v>1500</v>
      </c>
      <c r="W38" s="24"/>
      <c r="X38" s="30">
        <f>IF((AL23)&lt;=8,P1,P1+ROUND(INT(((AL23-8)*I1)),-1))</f>
        <v>1500</v>
      </c>
      <c r="Y38" s="24"/>
      <c r="Z38" s="30">
        <f>IF((AL25)&lt;=8,P1,P1+ROUND(INT(((AL25-8)*I1)),-1))</f>
        <v>1500</v>
      </c>
      <c r="AA38" s="24"/>
      <c r="AB38" s="17">
        <f>IF((AL27)&lt;=8,P1,P1+ROUND(INT(((AL27-8)*I1)),-1))</f>
        <v>1500</v>
      </c>
      <c r="AC38" s="24"/>
      <c r="AD38" s="54">
        <f>IF((AL29)&lt;=8,P1,P1+ROUND(INT(((AL29-8)*I1)),-1))</f>
        <v>1500</v>
      </c>
      <c r="AE38" s="45"/>
      <c r="AF38" s="30">
        <f>IF((AL31)&lt;=8,P1,P1+ROUND(INT(((AL31-8)*I1)),-1))</f>
        <v>1500</v>
      </c>
      <c r="AG38" s="24"/>
      <c r="AH38" s="30">
        <f>IF((AL33)&lt;=8,P1,P1+ROUND(INT(((AL33-8)*I1)),-1))</f>
        <v>1500</v>
      </c>
      <c r="AI38" s="24"/>
      <c r="AJ38" s="30">
        <f>IF((AL35)&lt;=8,P1,P1+ROUND(INT(((AL35-8)*I1)),-1))</f>
        <v>1500</v>
      </c>
      <c r="AK38" s="24"/>
      <c r="AL38" s="406"/>
      <c r="AM38" s="407"/>
      <c r="AN38" s="408"/>
      <c r="AO38" s="408"/>
      <c r="AP38" s="411"/>
      <c r="AQ38" s="412"/>
    </row>
    <row r="39" spans="1:43" s="12" customFormat="1" ht="27" hidden="1" customHeight="1" x14ac:dyDescent="0.3">
      <c r="A39" s="402" t="str">
        <f>AN39</f>
        <v>비봉</v>
      </c>
      <c r="B39" s="104"/>
      <c r="C39" s="105">
        <f>MROUND(ROUNDDOWN(B40*0.8,-1),50)</f>
        <v>2700</v>
      </c>
      <c r="D39" s="46"/>
      <c r="E39" s="47">
        <f>C39-$S$1</f>
        <v>1500</v>
      </c>
      <c r="F39" s="25"/>
      <c r="G39" s="26">
        <f t="shared" ref="G39:M39" si="20">ROUND(F40*0.8,-1)</f>
        <v>1810</v>
      </c>
      <c r="H39" s="25"/>
      <c r="I39" s="26">
        <f t="shared" si="20"/>
        <v>1670</v>
      </c>
      <c r="J39" s="25"/>
      <c r="K39" s="22">
        <f t="shared" si="20"/>
        <v>1580</v>
      </c>
      <c r="L39" s="25"/>
      <c r="M39" s="26">
        <f t="shared" si="20"/>
        <v>1460</v>
      </c>
      <c r="N39" s="148"/>
      <c r="O39" s="141">
        <f>MROUND(ROUNDDOWN(N40*0.8,-1),50)</f>
        <v>1400</v>
      </c>
      <c r="P39" s="148"/>
      <c r="Q39" s="141">
        <f>MROUND(ROUNDDOWN(P40*0.8,-1),50)</f>
        <v>1250</v>
      </c>
      <c r="R39" s="25"/>
      <c r="S39" s="22">
        <f t="shared" ref="S39:U41" si="21">ROUND(R40*0.8,-1)</f>
        <v>1200</v>
      </c>
      <c r="T39" s="25"/>
      <c r="U39" s="22">
        <f t="shared" si="18"/>
        <v>1200</v>
      </c>
      <c r="V39" s="25"/>
      <c r="W39" s="22">
        <f t="shared" si="15"/>
        <v>1200</v>
      </c>
      <c r="X39" s="25"/>
      <c r="Y39" s="22">
        <f t="shared" si="6"/>
        <v>1200</v>
      </c>
      <c r="Z39" s="25"/>
      <c r="AA39" s="22">
        <f t="shared" si="7"/>
        <v>1200</v>
      </c>
      <c r="AB39" s="14"/>
      <c r="AC39" s="22">
        <f t="shared" si="8"/>
        <v>1200</v>
      </c>
      <c r="AD39" s="50"/>
      <c r="AE39" s="44">
        <f t="shared" si="9"/>
        <v>1200</v>
      </c>
      <c r="AF39" s="25"/>
      <c r="AG39" s="22">
        <f t="shared" si="10"/>
        <v>1200</v>
      </c>
      <c r="AH39" s="25"/>
      <c r="AI39" s="22">
        <f t="shared" ref="AI39:AK41" si="22">ROUND(AH40*0.8,-1)</f>
        <v>1200</v>
      </c>
      <c r="AJ39" s="25"/>
      <c r="AK39" s="22">
        <f t="shared" si="19"/>
        <v>1200</v>
      </c>
      <c r="AL39" s="14"/>
      <c r="AM39" s="11">
        <f t="shared" si="16"/>
        <v>1200</v>
      </c>
      <c r="AN39" s="404" t="s">
        <v>17</v>
      </c>
      <c r="AO39" s="405"/>
      <c r="AP39" s="408"/>
      <c r="AQ39" s="413"/>
    </row>
    <row r="40" spans="1:43" s="12" customFormat="1" ht="27" hidden="1" customHeight="1" x14ac:dyDescent="0.3">
      <c r="A40" s="403"/>
      <c r="B40" s="106">
        <f>$P$1+MROUND(ROUNDDOWN(AN4*$I$1,-1),50)</f>
        <v>3400</v>
      </c>
      <c r="C40" s="107"/>
      <c r="D40" s="48">
        <f>B40-$P$1</f>
        <v>1900</v>
      </c>
      <c r="E40" s="49"/>
      <c r="F40" s="27">
        <f>IF((AN5)&lt;=8,P1,P1+ROUND(INT(((AN5-8)*I1)),-1))</f>
        <v>2260</v>
      </c>
      <c r="G40" s="28"/>
      <c r="H40" s="27">
        <f>IF((AN7)&lt;=8,P1,P1+ROUND(INT(((AN7-8)*I1)),-1))</f>
        <v>2090</v>
      </c>
      <c r="I40" s="28"/>
      <c r="J40" s="30">
        <f>IF((AN9)&lt;=8,P1,P1+ROUND(INT(((AN9-8)*I1)),-1))</f>
        <v>1970</v>
      </c>
      <c r="K40" s="24"/>
      <c r="L40" s="27">
        <f>IF((AN11)&lt;=8,P1,P1+ROUND(INT(((AN11-8)*I1)),-1))</f>
        <v>1820</v>
      </c>
      <c r="M40" s="28"/>
      <c r="N40" s="149">
        <f>IF((AN13)&lt;=$X$1,$P$1,$P$1+MROUND(ROUNDDOWN((AN13-$X$1)*$I$1,-1),50))</f>
        <v>1750</v>
      </c>
      <c r="O40" s="150"/>
      <c r="P40" s="149">
        <f>IF((AN15)&lt;=$X$1,$P$1,$P$1+MROUND(ROUNDDOWN((AN15-$X$1)*$I$1,-1),50))</f>
        <v>1550</v>
      </c>
      <c r="Q40" s="150"/>
      <c r="R40" s="30">
        <f>IF((AN17)&lt;=8,P1,P1+ROUND(INT(((AN17-8)*I1)),-1))</f>
        <v>1500</v>
      </c>
      <c r="S40" s="24"/>
      <c r="T40" s="30">
        <f>IF((AN19)&lt;=8,P1,P1+ROUND(INT(((AN19-8)*I1)),-1))</f>
        <v>1500</v>
      </c>
      <c r="U40" s="24"/>
      <c r="V40" s="30">
        <f>IF((AN21)&lt;=8,P1,P1+ROUND(INT(((AN21-8)*I1)),-1))</f>
        <v>1500</v>
      </c>
      <c r="W40" s="24"/>
      <c r="X40" s="30">
        <f>IF((AN23)&lt;=8,P1,P1+ROUND(INT(((AN23-8)*I1)),-1))</f>
        <v>1500</v>
      </c>
      <c r="Y40" s="24"/>
      <c r="Z40" s="30">
        <f>IF((AN25)&lt;=8,P1,P1+ROUND(INT(((AN25-8)*I1)),-1))</f>
        <v>1500</v>
      </c>
      <c r="AA40" s="24"/>
      <c r="AB40" s="17">
        <f>IF((AN27)&lt;=8,P1,P1+ROUND(INT(((AN27-8)*I1)),-1))</f>
        <v>1500</v>
      </c>
      <c r="AC40" s="24"/>
      <c r="AD40" s="54">
        <f>IF((AN29)&lt;=8,P1,P1+ROUND(INT(((AN29-8)*I1)),-1))</f>
        <v>1500</v>
      </c>
      <c r="AE40" s="45"/>
      <c r="AF40" s="30">
        <f>IF((AN31)&lt;=8,P1,P1+ROUND(INT(((AN31-8)*I1)),-1))</f>
        <v>1500</v>
      </c>
      <c r="AG40" s="24"/>
      <c r="AH40" s="30">
        <f>IF((AN33)&lt;=8,P1,P1+ROUND(INT(((AN33-8)*I1)),-1))</f>
        <v>1500</v>
      </c>
      <c r="AI40" s="24"/>
      <c r="AJ40" s="30">
        <f>IF((AN35)&lt;=8,P1,P1+ROUND(INT(((AN35-8)*I1)),-1))</f>
        <v>1500</v>
      </c>
      <c r="AK40" s="24"/>
      <c r="AL40" s="17">
        <f>IF((AN37)&lt;=8,P1,P1+ROUND(INT(((AN37-8)*I1)),-1))</f>
        <v>1500</v>
      </c>
      <c r="AM40" s="13"/>
      <c r="AN40" s="406"/>
      <c r="AO40" s="407"/>
      <c r="AP40" s="408"/>
      <c r="AQ40" s="413"/>
    </row>
    <row r="41" spans="1:43" s="12" customFormat="1" ht="27" hidden="1" customHeight="1" x14ac:dyDescent="0.3">
      <c r="A41" s="402" t="str">
        <f>AP41</f>
        <v>백제대</v>
      </c>
      <c r="B41" s="104"/>
      <c r="C41" s="105">
        <f>MROUND(ROUNDDOWN(B42*0.8,-1),50)</f>
        <v>2700</v>
      </c>
      <c r="D41" s="46"/>
      <c r="E41" s="47">
        <f>C41-$S$1</f>
        <v>1500</v>
      </c>
      <c r="F41" s="25"/>
      <c r="G41" s="26">
        <f t="shared" ref="G41:O41" si="23">ROUND(F42*0.8,-1)</f>
        <v>1810</v>
      </c>
      <c r="H41" s="25"/>
      <c r="I41" s="26">
        <f t="shared" si="23"/>
        <v>1670</v>
      </c>
      <c r="J41" s="25"/>
      <c r="K41" s="22">
        <f t="shared" si="23"/>
        <v>1580</v>
      </c>
      <c r="L41" s="25"/>
      <c r="M41" s="26">
        <f t="shared" si="23"/>
        <v>1460</v>
      </c>
      <c r="N41" s="25"/>
      <c r="O41" s="22">
        <f t="shared" si="23"/>
        <v>1400</v>
      </c>
      <c r="P41" s="148"/>
      <c r="Q41" s="141">
        <f>MROUND(ROUNDDOWN(P42*0.8,-1),50)</f>
        <v>1250</v>
      </c>
      <c r="R41" s="25"/>
      <c r="S41" s="22">
        <f t="shared" ref="S41" si="24">ROUND(R42*0.8,-1)</f>
        <v>1200</v>
      </c>
      <c r="T41" s="25"/>
      <c r="U41" s="22">
        <f t="shared" si="21"/>
        <v>1200</v>
      </c>
      <c r="V41" s="25"/>
      <c r="W41" s="22">
        <f t="shared" si="18"/>
        <v>1200</v>
      </c>
      <c r="X41" s="25"/>
      <c r="Y41" s="22">
        <f t="shared" si="15"/>
        <v>1200</v>
      </c>
      <c r="Z41" s="25"/>
      <c r="AA41" s="22">
        <f t="shared" si="6"/>
        <v>1200</v>
      </c>
      <c r="AB41" s="14"/>
      <c r="AC41" s="22">
        <f t="shared" si="7"/>
        <v>1200</v>
      </c>
      <c r="AD41" s="50"/>
      <c r="AE41" s="44">
        <f t="shared" si="8"/>
        <v>1200</v>
      </c>
      <c r="AF41" s="25"/>
      <c r="AG41" s="22">
        <f t="shared" si="9"/>
        <v>1200</v>
      </c>
      <c r="AH41" s="25"/>
      <c r="AI41" s="22">
        <f t="shared" ref="AI41" si="25">ROUND(AH42*0.8,-1)</f>
        <v>1200</v>
      </c>
      <c r="AJ41" s="25"/>
      <c r="AK41" s="22">
        <f t="shared" si="22"/>
        <v>1200</v>
      </c>
      <c r="AL41" s="14"/>
      <c r="AM41" s="11">
        <f t="shared" si="19"/>
        <v>1200</v>
      </c>
      <c r="AN41" s="14"/>
      <c r="AO41" s="11">
        <f t="shared" si="16"/>
        <v>1200</v>
      </c>
      <c r="AP41" s="404" t="s">
        <v>16</v>
      </c>
      <c r="AQ41" s="422"/>
    </row>
    <row r="42" spans="1:43" s="12" customFormat="1" ht="27" hidden="1" customHeight="1" thickBot="1" x14ac:dyDescent="0.35">
      <c r="A42" s="421"/>
      <c r="B42" s="106">
        <f>$P$1+MROUND(ROUNDDOWN(AP4*$I$1,-1),50)</f>
        <v>3400</v>
      </c>
      <c r="C42" s="107"/>
      <c r="D42" s="64">
        <f>B42-$P$1</f>
        <v>1900</v>
      </c>
      <c r="E42" s="65"/>
      <c r="F42" s="37">
        <f>IF((AP5)&lt;=8,P1,P1+ROUND(INT(((AP5-8)*I1)),-1))</f>
        <v>2260</v>
      </c>
      <c r="G42" s="38"/>
      <c r="H42" s="37">
        <f>IF((AP7)&lt;=8,P1,P1+ROUND(INT(((AP7-8)*I1)),-1))</f>
        <v>2090</v>
      </c>
      <c r="I42" s="38"/>
      <c r="J42" s="39">
        <f>IF((AP9)&lt;=8,P1,P1+ROUND(INT(((AP9-8)*I1)),-1))</f>
        <v>1970</v>
      </c>
      <c r="K42" s="36"/>
      <c r="L42" s="37">
        <f>IF((AP11)&lt;=8,P1,P1+ROUND(INT(((AP11-8)*I1)),-1))</f>
        <v>1820</v>
      </c>
      <c r="M42" s="38"/>
      <c r="N42" s="39">
        <f>IF((AP13)&lt;=8,P1,P1+ROUND(INT(((AP13-8)*I1)),-1))</f>
        <v>1750</v>
      </c>
      <c r="O42" s="36"/>
      <c r="P42" s="149">
        <f>IF((AP15)&lt;=$X$1,$P$1,$P$1+MROUND(ROUNDDOWN((AP15-$X$1)*$I$1,-1),50))</f>
        <v>1550</v>
      </c>
      <c r="Q42" s="150"/>
      <c r="R42" s="39">
        <f>IF((AP17)&lt;=8,P1,P1+ROUND(INT(((AP17-8)*I1)),-1))</f>
        <v>1500</v>
      </c>
      <c r="S42" s="36"/>
      <c r="T42" s="39">
        <f>IF((AP19)&lt;=8,P1,P1+ROUND(INT(((AP19-8)*I1)),-1))</f>
        <v>1500</v>
      </c>
      <c r="U42" s="36"/>
      <c r="V42" s="39">
        <f>IF((AP21)&lt;=8,P1,P1+ROUND(INT(((AP21-8)*I1)),-1))</f>
        <v>1500</v>
      </c>
      <c r="W42" s="36"/>
      <c r="X42" s="39">
        <f>IF((AP23)&lt;=8,P1,P1+ROUND(INT(((AP23-8)*I1)),-1))</f>
        <v>1500</v>
      </c>
      <c r="Y42" s="36"/>
      <c r="Z42" s="39">
        <f>IF((AP25)&lt;=8,P1,P1+ROUND(INT(((AP25-8)*I1)),-1))</f>
        <v>1500</v>
      </c>
      <c r="AA42" s="36"/>
      <c r="AB42" s="66">
        <f>IF((AP27)&lt;=8,P1,P1+ROUND(INT(((AP27-8)*I1)),-1))</f>
        <v>1500</v>
      </c>
      <c r="AC42" s="36"/>
      <c r="AD42" s="67">
        <f>IF((AP29)&lt;=8,P1,P1+ROUND(INT(((AP29-8)*I1)),-1))</f>
        <v>1500</v>
      </c>
      <c r="AE42" s="68"/>
      <c r="AF42" s="39">
        <f>IF((AP31)&lt;=8,P1,P1+ROUND(INT(((AP31-8)*I1)),-1))</f>
        <v>1500</v>
      </c>
      <c r="AG42" s="36"/>
      <c r="AH42" s="39">
        <f>IF((AP33)&lt;=8,P1,P1+ROUND(INT(((AP33-8)*I1)),-1))</f>
        <v>1500</v>
      </c>
      <c r="AI42" s="36"/>
      <c r="AJ42" s="39">
        <f>IF((AP35)&lt;=8,P1,P1+ROUND(INT(((AP35-8)*I1)),-1))</f>
        <v>1500</v>
      </c>
      <c r="AK42" s="36"/>
      <c r="AL42" s="39">
        <f>IF((AP37)&lt;=8,P1,P1+ROUND(INT(((AP37-8)*I1)),-1))</f>
        <v>1500</v>
      </c>
      <c r="AM42" s="36"/>
      <c r="AN42" s="39">
        <f>IF((AP39)&lt;=8,P1,P1+ROUND(INT(((AP39-8)*I1)),-1))</f>
        <v>1500</v>
      </c>
      <c r="AO42" s="36"/>
      <c r="AP42" s="423"/>
      <c r="AQ42" s="424"/>
    </row>
    <row r="43" spans="1:43" s="18" customFormat="1" ht="27" hidden="1" customHeight="1" x14ac:dyDescent="0.3">
      <c r="B43" s="104"/>
      <c r="C43" s="105">
        <f>MROUND(ROUNDDOWN(B44*0.8,-1),50)</f>
        <v>1200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59"/>
      <c r="AE43" s="59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t="27" hidden="1" customHeight="1" x14ac:dyDescent="0.3">
      <c r="B44" s="106">
        <f>$P$1+MROUND(ROUNDDOWN(AR4*$I$1,-1),50)</f>
        <v>1500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60"/>
      <c r="AE44" s="60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t="36" hidden="1" customHeight="1" x14ac:dyDescent="0.3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60"/>
      <c r="AE45" s="60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t="18" hidden="1" customHeight="1" x14ac:dyDescent="0.3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60"/>
      <c r="AE46" s="60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t="16.5" hidden="1" customHeight="1" x14ac:dyDescent="0.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60"/>
      <c r="AE47" s="60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t="16.5" hidden="1" customHeight="1" x14ac:dyDescent="0.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60"/>
      <c r="AE48" s="60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t="16.5" hidden="1" customHeight="1" x14ac:dyDescent="0.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60"/>
      <c r="AE49" s="60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ht="16.5" hidden="1" customHeight="1" x14ac:dyDescent="0.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60"/>
      <c r="AE50" s="60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ht="16.5" hidden="1" customHeight="1" x14ac:dyDescent="0.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60"/>
      <c r="AE51" s="60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ht="16.5" hidden="1" customHeight="1" x14ac:dyDescent="0.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60"/>
      <c r="AE52" s="60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ht="16.5" hidden="1" customHeight="1" x14ac:dyDescent="0.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60"/>
      <c r="AE53" s="60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ht="16.5" hidden="1" customHeight="1" x14ac:dyDescent="0.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60"/>
      <c r="AE54" s="60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ht="16.5" customHeight="1" x14ac:dyDescent="0.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60"/>
      <c r="AE55" s="60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ht="16.5" customHeight="1" x14ac:dyDescent="0.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ht="16.5" customHeight="1" x14ac:dyDescent="0.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ht="16.5" customHeight="1" x14ac:dyDescent="0.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ht="16.5" customHeight="1" x14ac:dyDescent="0.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ht="16.5" customHeight="1" x14ac:dyDescent="0.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 x14ac:dyDescent="0.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 x14ac:dyDescent="0.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 x14ac:dyDescent="0.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 x14ac:dyDescent="0.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 x14ac:dyDescent="0.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 x14ac:dyDescent="0.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 x14ac:dyDescent="0.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 x14ac:dyDescent="0.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 x14ac:dyDescent="0.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 x14ac:dyDescent="0.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 x14ac:dyDescent="0.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 x14ac:dyDescent="0.3">
      <c r="L72" s="8"/>
      <c r="M72" s="8"/>
    </row>
  </sheetData>
  <mergeCells count="243">
    <mergeCell ref="I1:K1"/>
    <mergeCell ref="S1:T1"/>
    <mergeCell ref="X1:Y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N31:AO32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P17:AQ18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J19:AK20"/>
    <mergeCell ref="AL19:AM20"/>
    <mergeCell ref="AN19:AO20"/>
    <mergeCell ref="AP19:AQ20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D13:AE14"/>
    <mergeCell ref="AF13:AG14"/>
    <mergeCell ref="AH13:AI14"/>
    <mergeCell ref="AJ13:AK14"/>
    <mergeCell ref="AL13:AM14"/>
    <mergeCell ref="AN13:AO14"/>
    <mergeCell ref="AB13:AC14"/>
    <mergeCell ref="AH17:AI18"/>
    <mergeCell ref="AJ17:AK18"/>
    <mergeCell ref="AL17:AM18"/>
    <mergeCell ref="AN17:AO18"/>
    <mergeCell ref="AP13:AQ14"/>
    <mergeCell ref="A15:A16"/>
    <mergeCell ref="P15:Q16"/>
    <mergeCell ref="R15:S16"/>
    <mergeCell ref="T15:U16"/>
    <mergeCell ref="V15:W16"/>
    <mergeCell ref="X15:Y16"/>
    <mergeCell ref="Z15:AA16"/>
    <mergeCell ref="AB15:AC16"/>
    <mergeCell ref="AD15:AE16"/>
    <mergeCell ref="AF15:AG16"/>
    <mergeCell ref="AH15:AI16"/>
    <mergeCell ref="AJ15:AK16"/>
    <mergeCell ref="AL15:AM16"/>
    <mergeCell ref="AN15:AO16"/>
    <mergeCell ref="AP15:AQ16"/>
    <mergeCell ref="A13:A14"/>
    <mergeCell ref="N13:O14"/>
    <mergeCell ref="P13:Q14"/>
    <mergeCell ref="R13:S14"/>
    <mergeCell ref="T13:U14"/>
    <mergeCell ref="V13:W14"/>
    <mergeCell ref="X13:Y14"/>
    <mergeCell ref="Z13:AA14"/>
    <mergeCell ref="A11:A12"/>
    <mergeCell ref="L11:M12"/>
    <mergeCell ref="N11:O12"/>
    <mergeCell ref="P11:Q12"/>
    <mergeCell ref="R11:S12"/>
    <mergeCell ref="T11:U12"/>
    <mergeCell ref="V11:W12"/>
    <mergeCell ref="X11:Y12"/>
    <mergeCell ref="Z11:AA12"/>
    <mergeCell ref="AN5:AO6"/>
    <mergeCell ref="AP5:AQ6"/>
    <mergeCell ref="T4:U4"/>
    <mergeCell ref="V9:W10"/>
    <mergeCell ref="X9:Y10"/>
    <mergeCell ref="A7:A8"/>
    <mergeCell ref="H7:I8"/>
    <mergeCell ref="J7:K8"/>
    <mergeCell ref="L7:M8"/>
    <mergeCell ref="N7:O8"/>
    <mergeCell ref="P7:Q8"/>
    <mergeCell ref="R7:S8"/>
    <mergeCell ref="T7:U8"/>
    <mergeCell ref="V7:W8"/>
    <mergeCell ref="X7:Y8"/>
    <mergeCell ref="A9:A10"/>
    <mergeCell ref="J9:K10"/>
    <mergeCell ref="L9:M10"/>
    <mergeCell ref="N9:O10"/>
    <mergeCell ref="P9:Q10"/>
    <mergeCell ref="R9:S10"/>
    <mergeCell ref="T9:U10"/>
    <mergeCell ref="V5:W6"/>
    <mergeCell ref="X5:Y6"/>
    <mergeCell ref="Z5:AA6"/>
    <mergeCell ref="AB5:AC6"/>
    <mergeCell ref="AD5:AE6"/>
    <mergeCell ref="AF5:AG6"/>
    <mergeCell ref="AH5:AI6"/>
    <mergeCell ref="AJ5:AK6"/>
    <mergeCell ref="AL5:AM6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AL4:AM4"/>
    <mergeCell ref="AN4:AO4"/>
    <mergeCell ref="AP4:AQ4"/>
    <mergeCell ref="F3:AA3"/>
    <mergeCell ref="AB3:AG3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AP25:AQ26"/>
    <mergeCell ref="AD7:AE8"/>
    <mergeCell ref="AF7:AG8"/>
    <mergeCell ref="AH7:AI8"/>
    <mergeCell ref="AJ7:AK8"/>
    <mergeCell ref="AL7:AM8"/>
    <mergeCell ref="AN7:AO8"/>
    <mergeCell ref="AP7:AQ8"/>
    <mergeCell ref="Z9:AA10"/>
    <mergeCell ref="AB9:AC10"/>
    <mergeCell ref="AD9:AE10"/>
    <mergeCell ref="AF9:AG10"/>
    <mergeCell ref="AH9:AI10"/>
    <mergeCell ref="AJ9:AK10"/>
    <mergeCell ref="AL9:AM10"/>
    <mergeCell ref="AN9:AO10"/>
    <mergeCell ref="AB11:AC12"/>
    <mergeCell ref="AD11:AE12"/>
    <mergeCell ref="AF11:AG12"/>
    <mergeCell ref="AH11:AI12"/>
    <mergeCell ref="AJ11:AK12"/>
    <mergeCell ref="AL11:AM12"/>
    <mergeCell ref="AN11:AO12"/>
    <mergeCell ref="AP11:AQ12"/>
    <mergeCell ref="P1:Q1"/>
    <mergeCell ref="AP9:AQ10"/>
    <mergeCell ref="Z7:AA8"/>
    <mergeCell ref="AB7:AC8"/>
    <mergeCell ref="AL21:AM22"/>
    <mergeCell ref="AN21:AO22"/>
    <mergeCell ref="AP21:AQ22"/>
    <mergeCell ref="AN23:AO24"/>
    <mergeCell ref="AP23:AQ24"/>
    <mergeCell ref="B2:AQ2"/>
    <mergeCell ref="B3:E3"/>
    <mergeCell ref="AH3:AI3"/>
    <mergeCell ref="AJ3:AK3"/>
    <mergeCell ref="AL3:AM3"/>
    <mergeCell ref="AN3:AO3"/>
    <mergeCell ref="AP3:AQ3"/>
    <mergeCell ref="V4:W4"/>
    <mergeCell ref="X4:Y4"/>
    <mergeCell ref="Z4:AA4"/>
    <mergeCell ref="AB4:AC4"/>
    <mergeCell ref="AD4:AE4"/>
    <mergeCell ref="AF4:AG4"/>
    <mergeCell ref="AH4:AI4"/>
    <mergeCell ref="AJ4:AK4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5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4"/>
  <sheetViews>
    <sheetView topLeftCell="A2" zoomScale="70" zoomScaleNormal="70" workbookViewId="0">
      <selection activeCell="S23" sqref="S23"/>
    </sheetView>
  </sheetViews>
  <sheetFormatPr defaultColWidth="3" defaultRowHeight="16.5" x14ac:dyDescent="0.3"/>
  <cols>
    <col min="1" max="1" width="20.125" style="2" bestFit="1" customWidth="1"/>
    <col min="2" max="3" width="9.875" style="2" customWidth="1"/>
    <col min="4" max="5" width="8.125" style="2" customWidth="1"/>
    <col min="6" max="25" width="9" style="1" customWidth="1"/>
    <col min="26" max="31" width="8.125" style="1" customWidth="1"/>
    <col min="32" max="32" width="0" style="200" hidden="1" customWidth="1"/>
    <col min="33" max="33" width="3" style="200"/>
    <col min="34" max="34" width="8" style="200" bestFit="1" customWidth="1"/>
    <col min="35" max="16384" width="3" style="200"/>
  </cols>
  <sheetData>
    <row r="1" spans="1:34" ht="26.25" hidden="1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</row>
    <row r="2" spans="1:34" ht="47.25" thickBot="1" x14ac:dyDescent="0.35">
      <c r="B2" s="642" t="s">
        <v>260</v>
      </c>
      <c r="C2" s="642"/>
      <c r="D2" s="642"/>
      <c r="E2" s="642"/>
      <c r="F2" s="642"/>
      <c r="G2" s="642"/>
      <c r="H2" s="642"/>
      <c r="I2" s="642"/>
      <c r="J2" s="642"/>
      <c r="K2" s="642"/>
      <c r="L2" s="642"/>
      <c r="M2" s="642"/>
      <c r="N2" s="642"/>
      <c r="O2" s="642"/>
      <c r="P2" s="642"/>
      <c r="Q2" s="642"/>
      <c r="R2" s="642"/>
      <c r="S2" s="642"/>
      <c r="T2" s="642"/>
      <c r="U2" s="642"/>
      <c r="V2" s="642"/>
      <c r="W2" s="642"/>
      <c r="X2" s="642"/>
      <c r="Y2" s="642"/>
      <c r="Z2" s="642"/>
      <c r="AA2" s="642"/>
      <c r="AB2" s="642"/>
      <c r="AC2" s="642"/>
      <c r="AD2" s="642"/>
      <c r="AE2" s="642"/>
    </row>
    <row r="3" spans="1:34" s="202" customFormat="1" ht="33.75" customHeight="1" x14ac:dyDescent="0.3">
      <c r="A3" s="201" t="s">
        <v>48</v>
      </c>
      <c r="B3" s="514" t="s">
        <v>245</v>
      </c>
      <c r="C3" s="515"/>
      <c r="D3" s="515"/>
      <c r="E3" s="516"/>
      <c r="F3" s="517" t="s">
        <v>258</v>
      </c>
      <c r="G3" s="515"/>
      <c r="H3" s="515"/>
      <c r="I3" s="515"/>
      <c r="J3" s="515"/>
      <c r="K3" s="515"/>
      <c r="L3" s="515"/>
      <c r="M3" s="515"/>
      <c r="N3" s="515"/>
      <c r="O3" s="515"/>
      <c r="P3" s="518" t="s">
        <v>259</v>
      </c>
      <c r="Q3" s="697"/>
      <c r="R3" s="697"/>
      <c r="S3" s="697"/>
      <c r="T3" s="697"/>
      <c r="U3" s="697"/>
      <c r="V3" s="697"/>
      <c r="W3" s="697"/>
      <c r="X3" s="697"/>
      <c r="Y3" s="697"/>
      <c r="Z3" s="697"/>
      <c r="AA3" s="697"/>
      <c r="AB3" s="697"/>
      <c r="AC3" s="697"/>
      <c r="AD3" s="697"/>
      <c r="AE3" s="698"/>
      <c r="AF3" s="240"/>
    </row>
    <row r="4" spans="1:34" s="203" customFormat="1" ht="33.75" x14ac:dyDescent="0.3">
      <c r="A4" s="507" t="s">
        <v>196</v>
      </c>
      <c r="B4" s="508"/>
      <c r="C4" s="508"/>
      <c r="D4" s="509" t="s">
        <v>49</v>
      </c>
      <c r="E4" s="510"/>
      <c r="F4" s="468">
        <v>1.1000000000000001</v>
      </c>
      <c r="G4" s="468"/>
      <c r="H4" s="503">
        <f>F4+H5</f>
        <v>2</v>
      </c>
      <c r="I4" s="503"/>
      <c r="J4" s="503">
        <f>H4+J7</f>
        <v>3.5</v>
      </c>
      <c r="K4" s="503"/>
      <c r="L4" s="503">
        <f>J4+L9</f>
        <v>4.4000000000000004</v>
      </c>
      <c r="M4" s="503"/>
      <c r="N4" s="503">
        <f>L4+N11</f>
        <v>5.1000000000000005</v>
      </c>
      <c r="O4" s="504"/>
      <c r="P4" s="699">
        <f>N4+P13</f>
        <v>8.1000000000000014</v>
      </c>
      <c r="Q4" s="502"/>
      <c r="R4" s="502">
        <f>P4+R15</f>
        <v>10.200000000000001</v>
      </c>
      <c r="S4" s="503"/>
      <c r="T4" s="503">
        <f>R4+T17</f>
        <v>11.500000000000002</v>
      </c>
      <c r="U4" s="503"/>
      <c r="V4" s="504">
        <f>T4+V19</f>
        <v>12.700000000000001</v>
      </c>
      <c r="W4" s="502"/>
      <c r="X4" s="503">
        <f>V4+X21</f>
        <v>13.700000000000001</v>
      </c>
      <c r="Y4" s="503"/>
      <c r="Z4" s="503">
        <f>X4+Z23</f>
        <v>14.500000000000002</v>
      </c>
      <c r="AA4" s="503"/>
      <c r="AB4" s="503">
        <f>Z4+AB25</f>
        <v>16.900000000000002</v>
      </c>
      <c r="AC4" s="503"/>
      <c r="AD4" s="502">
        <f>AB4+AD27</f>
        <v>17.600000000000001</v>
      </c>
      <c r="AE4" s="506"/>
      <c r="AF4" s="234">
        <v>2</v>
      </c>
    </row>
    <row r="5" spans="1:34" s="203" customFormat="1" ht="21.75" customHeight="1" x14ac:dyDescent="0.3">
      <c r="A5" s="477" t="s">
        <v>195</v>
      </c>
      <c r="B5" s="140"/>
      <c r="C5" s="141">
        <f>MROUND(ROUNDDOWN(B6*0.8,-1),50)</f>
        <v>1200</v>
      </c>
      <c r="D5" s="142"/>
      <c r="E5" s="143">
        <f>C5-$S$1</f>
        <v>0</v>
      </c>
      <c r="F5" s="479" t="s">
        <v>195</v>
      </c>
      <c r="G5" s="466"/>
      <c r="H5" s="468">
        <v>0.9</v>
      </c>
      <c r="I5" s="468"/>
      <c r="J5" s="434">
        <f>H5+$J$7</f>
        <v>2.4</v>
      </c>
      <c r="K5" s="462"/>
      <c r="L5" s="434">
        <f>J5+$L$9</f>
        <v>3.3</v>
      </c>
      <c r="M5" s="462"/>
      <c r="N5" s="434">
        <f>L5+$N$11</f>
        <v>4</v>
      </c>
      <c r="O5" s="461"/>
      <c r="P5" s="648">
        <f>N5+$P$13</f>
        <v>7</v>
      </c>
      <c r="Q5" s="462"/>
      <c r="R5" s="461">
        <f>P5+$R$15</f>
        <v>9.1</v>
      </c>
      <c r="S5" s="462"/>
      <c r="T5" s="492">
        <f>R5+$T$17</f>
        <v>10.4</v>
      </c>
      <c r="U5" s="470"/>
      <c r="V5" s="492">
        <f>T5+$V$19</f>
        <v>11.6</v>
      </c>
      <c r="W5" s="470"/>
      <c r="X5" s="492">
        <f>V5+$X$21</f>
        <v>12.6</v>
      </c>
      <c r="Y5" s="470"/>
      <c r="Z5" s="492">
        <f>X5+$Z$23</f>
        <v>13.4</v>
      </c>
      <c r="AA5" s="470"/>
      <c r="AB5" s="492">
        <f>Z5+$AB$25</f>
        <v>15.8</v>
      </c>
      <c r="AC5" s="470"/>
      <c r="AD5" s="473">
        <f>AB5+$AD$27</f>
        <v>16.5</v>
      </c>
      <c r="AE5" s="474"/>
      <c r="AF5" s="700">
        <v>3</v>
      </c>
    </row>
    <row r="6" spans="1:34" s="203" customFormat="1" ht="21.75" customHeight="1" x14ac:dyDescent="0.3">
      <c r="A6" s="453"/>
      <c r="B6" s="144">
        <v>1500</v>
      </c>
      <c r="C6" s="145"/>
      <c r="D6" s="163">
        <f>B6-$P$1</f>
        <v>0</v>
      </c>
      <c r="E6" s="147"/>
      <c r="F6" s="467"/>
      <c r="G6" s="457"/>
      <c r="H6" s="468"/>
      <c r="I6" s="468"/>
      <c r="J6" s="436"/>
      <c r="K6" s="464"/>
      <c r="L6" s="436"/>
      <c r="M6" s="464"/>
      <c r="N6" s="436"/>
      <c r="O6" s="463"/>
      <c r="P6" s="649"/>
      <c r="Q6" s="464"/>
      <c r="R6" s="463"/>
      <c r="S6" s="464"/>
      <c r="T6" s="493"/>
      <c r="U6" s="472"/>
      <c r="V6" s="493"/>
      <c r="W6" s="472"/>
      <c r="X6" s="493"/>
      <c r="Y6" s="472"/>
      <c r="Z6" s="493"/>
      <c r="AA6" s="472"/>
      <c r="AB6" s="493"/>
      <c r="AC6" s="472"/>
      <c r="AD6" s="475"/>
      <c r="AE6" s="476"/>
      <c r="AF6" s="700"/>
      <c r="AH6" s="229"/>
    </row>
    <row r="7" spans="1:34" s="203" customFormat="1" ht="21.75" customHeight="1" x14ac:dyDescent="0.3">
      <c r="A7" s="477" t="s">
        <v>251</v>
      </c>
      <c r="B7" s="140"/>
      <c r="C7" s="141">
        <f>MROUND(ROUNDDOWN(B8*0.8,-1),50)</f>
        <v>1200</v>
      </c>
      <c r="D7" s="142"/>
      <c r="E7" s="143">
        <f t="shared" ref="E7" si="0">C7-$S$1</f>
        <v>0</v>
      </c>
      <c r="F7" s="168"/>
      <c r="G7" s="162">
        <f>MROUND(ROUNDDOWN(F8*0.8,-1),50)</f>
        <v>1300</v>
      </c>
      <c r="H7" s="479" t="s">
        <v>251</v>
      </c>
      <c r="I7" s="466"/>
      <c r="J7" s="468">
        <v>1.5</v>
      </c>
      <c r="K7" s="468"/>
      <c r="L7" s="434">
        <f>J7+$L$9</f>
        <v>2.4</v>
      </c>
      <c r="M7" s="462"/>
      <c r="N7" s="434">
        <f>L7+$N$11</f>
        <v>3.0999999999999996</v>
      </c>
      <c r="O7" s="461"/>
      <c r="P7" s="648">
        <f t="shared" ref="P7" si="1">N7+$P$13</f>
        <v>6.1</v>
      </c>
      <c r="Q7" s="462"/>
      <c r="R7" s="461">
        <f t="shared" ref="R7" si="2">P7+$R$15</f>
        <v>8.1999999999999993</v>
      </c>
      <c r="S7" s="462"/>
      <c r="T7" s="434">
        <f t="shared" ref="T7" si="3">R7+$T$17</f>
        <v>9.5</v>
      </c>
      <c r="U7" s="462"/>
      <c r="V7" s="492">
        <f t="shared" ref="V7" si="4">T7+$V$19</f>
        <v>10.7</v>
      </c>
      <c r="W7" s="470"/>
      <c r="X7" s="492">
        <f t="shared" ref="X7" si="5">V7+$X$21</f>
        <v>11.7</v>
      </c>
      <c r="Y7" s="470"/>
      <c r="Z7" s="492">
        <f>X7+$Z$23</f>
        <v>12.5</v>
      </c>
      <c r="AA7" s="470"/>
      <c r="AB7" s="492">
        <f>Z7+$AB$25</f>
        <v>14.9</v>
      </c>
      <c r="AC7" s="470"/>
      <c r="AD7" s="473">
        <f>AB7+$AD$27</f>
        <v>15.6</v>
      </c>
      <c r="AE7" s="474"/>
      <c r="AF7" s="700">
        <v>4</v>
      </c>
    </row>
    <row r="8" spans="1:34" s="203" customFormat="1" ht="21.75" customHeight="1" x14ac:dyDescent="0.3">
      <c r="A8" s="453"/>
      <c r="B8" s="144">
        <v>1500</v>
      </c>
      <c r="C8" s="145"/>
      <c r="D8" s="163">
        <f t="shared" ref="D8" si="6">B8-$P$1</f>
        <v>0</v>
      </c>
      <c r="E8" s="147"/>
      <c r="F8" s="332">
        <f>IF((H5)&lt;=$Z$1,$P$1,$P$1+MROUND(ROUNDDOWN((H5-$Z$1)*$I$1,-1),50))</f>
        <v>1600</v>
      </c>
      <c r="G8" s="171"/>
      <c r="H8" s="467"/>
      <c r="I8" s="457"/>
      <c r="J8" s="468"/>
      <c r="K8" s="468"/>
      <c r="L8" s="436"/>
      <c r="M8" s="464"/>
      <c r="N8" s="436"/>
      <c r="O8" s="463"/>
      <c r="P8" s="649"/>
      <c r="Q8" s="464"/>
      <c r="R8" s="463"/>
      <c r="S8" s="464"/>
      <c r="T8" s="436"/>
      <c r="U8" s="464"/>
      <c r="V8" s="493"/>
      <c r="W8" s="472"/>
      <c r="X8" s="493"/>
      <c r="Y8" s="472"/>
      <c r="Z8" s="493"/>
      <c r="AA8" s="472"/>
      <c r="AB8" s="493"/>
      <c r="AC8" s="472"/>
      <c r="AD8" s="475"/>
      <c r="AE8" s="476"/>
      <c r="AF8" s="700"/>
    </row>
    <row r="9" spans="1:34" s="203" customFormat="1" ht="21.75" customHeight="1" x14ac:dyDescent="0.3">
      <c r="A9" s="477" t="s">
        <v>208</v>
      </c>
      <c r="B9" s="140"/>
      <c r="C9" s="141">
        <f>MROUND(ROUNDDOWN(B10*0.8,-1),50)</f>
        <v>1200</v>
      </c>
      <c r="D9" s="142"/>
      <c r="E9" s="143">
        <f t="shared" ref="E9" si="7">C9-$S$1</f>
        <v>0</v>
      </c>
      <c r="F9" s="168"/>
      <c r="G9" s="162">
        <f>MROUND(ROUNDDOWN(F10*0.8,-1),50)</f>
        <v>1450</v>
      </c>
      <c r="H9" s="168"/>
      <c r="I9" s="162">
        <f>MROUND(ROUNDDOWN(H10*0.8,-1),50)</f>
        <v>1350</v>
      </c>
      <c r="J9" s="479" t="s">
        <v>208</v>
      </c>
      <c r="K9" s="466"/>
      <c r="L9" s="705">
        <v>0.9</v>
      </c>
      <c r="M9" s="705"/>
      <c r="N9" s="434">
        <f>L9+$N$11</f>
        <v>1.6</v>
      </c>
      <c r="O9" s="461"/>
      <c r="P9" s="648">
        <f t="shared" ref="P9" si="8">N9+$P$13</f>
        <v>4.5999999999999996</v>
      </c>
      <c r="Q9" s="462"/>
      <c r="R9" s="461">
        <f t="shared" ref="R9" si="9">P9+$R$15</f>
        <v>6.6999999999999993</v>
      </c>
      <c r="S9" s="462"/>
      <c r="T9" s="434">
        <f t="shared" ref="T9" si="10">R9+$T$17</f>
        <v>7.9999999999999991</v>
      </c>
      <c r="U9" s="462"/>
      <c r="V9" s="434">
        <f t="shared" ref="V9" si="11">T9+$V$19</f>
        <v>9.1999999999999993</v>
      </c>
      <c r="W9" s="462"/>
      <c r="X9" s="492">
        <f t="shared" ref="X9" si="12">V9+$X$21</f>
        <v>10.199999999999999</v>
      </c>
      <c r="Y9" s="470"/>
      <c r="Z9" s="492">
        <f t="shared" ref="Z9" si="13">X9+$Z$23</f>
        <v>11</v>
      </c>
      <c r="AA9" s="470"/>
      <c r="AB9" s="492">
        <f>Z9+$AB$25</f>
        <v>13.4</v>
      </c>
      <c r="AC9" s="470"/>
      <c r="AD9" s="473">
        <f>AB9+$AD$27</f>
        <v>14.1</v>
      </c>
      <c r="AE9" s="474"/>
      <c r="AF9" s="700">
        <v>5</v>
      </c>
    </row>
    <row r="10" spans="1:34" s="203" customFormat="1" ht="21.75" customHeight="1" x14ac:dyDescent="0.3">
      <c r="A10" s="453"/>
      <c r="B10" s="144">
        <v>1500</v>
      </c>
      <c r="C10" s="145"/>
      <c r="D10" s="163">
        <f t="shared" ref="D10" si="14">B10-$P$1</f>
        <v>0</v>
      </c>
      <c r="E10" s="147"/>
      <c r="F10" s="332">
        <f>IF((J5)&lt;=$Z$1,$P$1,$P$1+MROUND(ROUNDDOWN((J5-$Z$1)*$I$1,-1),50))</f>
        <v>1800</v>
      </c>
      <c r="G10" s="171"/>
      <c r="H10" s="332">
        <f>IF((J7)&lt;=$Z$1,$P$1,$P$1+MROUND(ROUNDDOWN((J7-$Z$1)*$I$1,-1),50))</f>
        <v>1700</v>
      </c>
      <c r="I10" s="171"/>
      <c r="J10" s="467"/>
      <c r="K10" s="457"/>
      <c r="L10" s="705"/>
      <c r="M10" s="705"/>
      <c r="N10" s="436"/>
      <c r="O10" s="463"/>
      <c r="P10" s="649"/>
      <c r="Q10" s="464"/>
      <c r="R10" s="463"/>
      <c r="S10" s="464"/>
      <c r="T10" s="436"/>
      <c r="U10" s="464"/>
      <c r="V10" s="436"/>
      <c r="W10" s="464"/>
      <c r="X10" s="493"/>
      <c r="Y10" s="472"/>
      <c r="Z10" s="493"/>
      <c r="AA10" s="472"/>
      <c r="AB10" s="493"/>
      <c r="AC10" s="472"/>
      <c r="AD10" s="475"/>
      <c r="AE10" s="476"/>
      <c r="AF10" s="700"/>
    </row>
    <row r="11" spans="1:34" s="203" customFormat="1" ht="21.75" customHeight="1" x14ac:dyDescent="0.3">
      <c r="A11" s="465" t="s">
        <v>252</v>
      </c>
      <c r="B11" s="140"/>
      <c r="C11" s="141">
        <f>MROUND(ROUNDDOWN(B12*0.8,-1),50)</f>
        <v>1200</v>
      </c>
      <c r="D11" s="142"/>
      <c r="E11" s="143">
        <f t="shared" ref="E11" si="15">C11-$S$1</f>
        <v>0</v>
      </c>
      <c r="F11" s="168"/>
      <c r="G11" s="162">
        <f>MROUND(ROUNDDOWN(F12*0.8,-1),50)</f>
        <v>1550</v>
      </c>
      <c r="H11" s="168"/>
      <c r="I11" s="162">
        <f>MROUND(ROUNDDOWN(H12*0.8,-1),50)</f>
        <v>1450</v>
      </c>
      <c r="J11" s="168"/>
      <c r="K11" s="162">
        <f>MROUND(ROUNDDOWN(J12*0.8,-1),50)</f>
        <v>1200</v>
      </c>
      <c r="L11" s="701" t="s">
        <v>252</v>
      </c>
      <c r="M11" s="702"/>
      <c r="N11" s="705">
        <v>0.7</v>
      </c>
      <c r="O11" s="706"/>
      <c r="P11" s="648">
        <f t="shared" ref="P11" si="16">N11+$P$13</f>
        <v>3.7</v>
      </c>
      <c r="Q11" s="462"/>
      <c r="R11" s="461">
        <f t="shared" ref="R11" si="17">P11+$R$15</f>
        <v>5.8000000000000007</v>
      </c>
      <c r="S11" s="462"/>
      <c r="T11" s="434">
        <f t="shared" ref="T11" si="18">R11+$T$17</f>
        <v>7.1000000000000005</v>
      </c>
      <c r="U11" s="462"/>
      <c r="V11" s="434">
        <f t="shared" ref="V11" si="19">T11+$V$19</f>
        <v>8.3000000000000007</v>
      </c>
      <c r="W11" s="462"/>
      <c r="X11" s="434">
        <f t="shared" ref="X11" si="20">V11+$X$21</f>
        <v>9.3000000000000007</v>
      </c>
      <c r="Y11" s="462"/>
      <c r="Z11" s="492">
        <f t="shared" ref="Z11" si="21">X11+$Z$23</f>
        <v>10.100000000000001</v>
      </c>
      <c r="AA11" s="470"/>
      <c r="AB11" s="492">
        <f>Z11+$AB$25</f>
        <v>12.500000000000002</v>
      </c>
      <c r="AC11" s="470"/>
      <c r="AD11" s="473">
        <f t="shared" ref="AD11" si="22">AB11+$AD$27</f>
        <v>13.200000000000001</v>
      </c>
      <c r="AE11" s="474"/>
      <c r="AF11" s="700">
        <v>6</v>
      </c>
    </row>
    <row r="12" spans="1:34" s="203" customFormat="1" ht="21.75" customHeight="1" x14ac:dyDescent="0.3">
      <c r="A12" s="453"/>
      <c r="B12" s="144">
        <v>1500</v>
      </c>
      <c r="C12" s="145"/>
      <c r="D12" s="163">
        <f t="shared" ref="D12" si="23">B12-$P$1</f>
        <v>0</v>
      </c>
      <c r="E12" s="147"/>
      <c r="F12" s="332">
        <f>IF((L5)&lt;=$Z$1,$P$1,$P$1+MROUND(ROUNDDOWN((L5-$Z$1)*$I$1,-1),50))</f>
        <v>1950</v>
      </c>
      <c r="G12" s="171"/>
      <c r="H12" s="332">
        <f>IF((L7)&lt;=$Z$1,$P$1,$P$1+MROUND(ROUNDDOWN((L7-$Z$1)*$I$1,-1),50))</f>
        <v>1800</v>
      </c>
      <c r="I12" s="171"/>
      <c r="J12" s="332">
        <f>IF((L9)&lt;=$X$1,$P$1,$P$1+MROUND(ROUNDDOWN((L9-$X$1)*$I$1,-1),50))</f>
        <v>1500</v>
      </c>
      <c r="K12" s="171"/>
      <c r="L12" s="703"/>
      <c r="M12" s="704"/>
      <c r="N12" s="705"/>
      <c r="O12" s="706"/>
      <c r="P12" s="649"/>
      <c r="Q12" s="464"/>
      <c r="R12" s="463"/>
      <c r="S12" s="464"/>
      <c r="T12" s="436"/>
      <c r="U12" s="464"/>
      <c r="V12" s="436"/>
      <c r="W12" s="464"/>
      <c r="X12" s="436"/>
      <c r="Y12" s="464"/>
      <c r="Z12" s="493"/>
      <c r="AA12" s="472"/>
      <c r="AB12" s="493"/>
      <c r="AC12" s="472"/>
      <c r="AD12" s="475"/>
      <c r="AE12" s="476"/>
      <c r="AF12" s="700"/>
    </row>
    <row r="13" spans="1:34" s="203" customFormat="1" ht="21.75" customHeight="1" x14ac:dyDescent="0.3">
      <c r="A13" s="465" t="s">
        <v>257</v>
      </c>
      <c r="B13" s="140"/>
      <c r="C13" s="141">
        <f>MROUND(ROUNDDOWN(B14*0.8,-1),50)</f>
        <v>1200</v>
      </c>
      <c r="D13" s="142"/>
      <c r="E13" s="143">
        <f t="shared" ref="E13" si="24">C13-$S$1</f>
        <v>0</v>
      </c>
      <c r="F13" s="168"/>
      <c r="G13" s="162">
        <f>MROUND(ROUNDDOWN(F14*0.8,-1),50)</f>
        <v>1200</v>
      </c>
      <c r="H13" s="168"/>
      <c r="I13" s="162">
        <f>MROUND(ROUNDDOWN(H14*0.8,-1),50)</f>
        <v>1200</v>
      </c>
      <c r="J13" s="168"/>
      <c r="K13" s="162">
        <f>MROUND(ROUNDDOWN(J14*0.8,-1),50)</f>
        <v>1200</v>
      </c>
      <c r="L13" s="168"/>
      <c r="M13" s="162">
        <f>MROUND(ROUNDDOWN(L14*0.8,-1),50)</f>
        <v>1200</v>
      </c>
      <c r="N13" s="440" t="s">
        <v>261</v>
      </c>
      <c r="O13" s="480"/>
      <c r="P13" s="716">
        <v>3</v>
      </c>
      <c r="Q13" s="693"/>
      <c r="R13" s="461">
        <f t="shared" ref="R13" si="25">P13+$R$15</f>
        <v>5.0999999999999996</v>
      </c>
      <c r="S13" s="462"/>
      <c r="T13" s="434">
        <f t="shared" ref="T13" si="26">R13+$T$17</f>
        <v>6.3999999999999995</v>
      </c>
      <c r="U13" s="462"/>
      <c r="V13" s="434">
        <f t="shared" ref="V13" si="27">T13+$V$19</f>
        <v>7.6</v>
      </c>
      <c r="W13" s="462"/>
      <c r="X13" s="434">
        <f t="shared" ref="X13" si="28">V13+$X$21</f>
        <v>8.6</v>
      </c>
      <c r="Y13" s="462"/>
      <c r="Z13" s="492">
        <f t="shared" ref="Z13" si="29">X13+$Z$23</f>
        <v>9.4</v>
      </c>
      <c r="AA13" s="470"/>
      <c r="AB13" s="492">
        <f>Z13+$AB$25</f>
        <v>11.8</v>
      </c>
      <c r="AC13" s="470"/>
      <c r="AD13" s="473">
        <f t="shared" ref="AD13" si="30">AB13+$AD$27</f>
        <v>12.5</v>
      </c>
      <c r="AE13" s="474"/>
      <c r="AF13" s="700">
        <v>7</v>
      </c>
    </row>
    <row r="14" spans="1:34" s="203" customFormat="1" ht="21.75" customHeight="1" thickBot="1" x14ac:dyDescent="0.35">
      <c r="A14" s="439"/>
      <c r="B14" s="151">
        <v>1500</v>
      </c>
      <c r="C14" s="152"/>
      <c r="D14" s="164">
        <f t="shared" ref="D14" si="31">B14-$P$1</f>
        <v>0</v>
      </c>
      <c r="E14" s="154"/>
      <c r="F14" s="333">
        <f>IF((N5)&lt;=$X$1,$P$1,$P$1+MROUND(ROUNDDOWN((N5-$X$1)*$I$1,-1),50))</f>
        <v>1500</v>
      </c>
      <c r="G14" s="172"/>
      <c r="H14" s="333">
        <f>IF((N7)&lt;=$X$1,$P$1,$P$1+MROUND(ROUNDDOWN((N7-$X$1)*$I$1,-1),50))</f>
        <v>1500</v>
      </c>
      <c r="I14" s="172"/>
      <c r="J14" s="333">
        <f>IF((N9)&lt;=$X$1,$P$1,$P$1+MROUND(ROUNDDOWN((N9-$X$1)*$I$1,-1),50))</f>
        <v>1500</v>
      </c>
      <c r="K14" s="172"/>
      <c r="L14" s="333">
        <f>IF((N11)&lt;=$X$1,$P$1,$P$1+MROUND(ROUNDDOWN((N11-$X$1)*$I$1,-1),50))</f>
        <v>1500</v>
      </c>
      <c r="M14" s="157"/>
      <c r="N14" s="442"/>
      <c r="O14" s="683"/>
      <c r="P14" s="717"/>
      <c r="Q14" s="718"/>
      <c r="R14" s="696"/>
      <c r="S14" s="691"/>
      <c r="T14" s="690"/>
      <c r="U14" s="691"/>
      <c r="V14" s="690"/>
      <c r="W14" s="691"/>
      <c r="X14" s="690"/>
      <c r="Y14" s="691"/>
      <c r="Z14" s="712"/>
      <c r="AA14" s="713"/>
      <c r="AB14" s="712"/>
      <c r="AC14" s="713"/>
      <c r="AD14" s="714"/>
      <c r="AE14" s="715"/>
      <c r="AF14" s="700"/>
    </row>
    <row r="15" spans="1:34" s="203" customFormat="1" ht="21.75" customHeight="1" x14ac:dyDescent="0.3">
      <c r="A15" s="617" t="s">
        <v>262</v>
      </c>
      <c r="B15" s="227"/>
      <c r="C15" s="158">
        <f>MROUND(ROUNDDOWN(B16*0.8,-1),50)</f>
        <v>2050</v>
      </c>
      <c r="D15" s="159"/>
      <c r="E15" s="160">
        <f t="shared" ref="E15" si="32">C15-$S$1</f>
        <v>850</v>
      </c>
      <c r="F15" s="356"/>
      <c r="G15" s="357">
        <f>MROUND(ROUNDDOWN(F16*0.8,-1),50)</f>
        <v>1200</v>
      </c>
      <c r="H15" s="356"/>
      <c r="I15" s="357">
        <f>MROUND(ROUNDDOWN(H16*0.8,-1),50)</f>
        <v>1200</v>
      </c>
      <c r="J15" s="356"/>
      <c r="K15" s="357">
        <f>MROUND(ROUNDDOWN(J16*0.8,-1),50)</f>
        <v>1200</v>
      </c>
      <c r="L15" s="356"/>
      <c r="M15" s="357">
        <f>MROUND(ROUNDDOWN(L16*0.8,-1),50)</f>
        <v>1200</v>
      </c>
      <c r="N15" s="356"/>
      <c r="O15" s="369">
        <f>MROUND(ROUNDDOWN(N16*0.8,-1),50)</f>
        <v>1200</v>
      </c>
      <c r="P15" s="694" t="s">
        <v>262</v>
      </c>
      <c r="Q15" s="695"/>
      <c r="R15" s="689">
        <v>2.1</v>
      </c>
      <c r="S15" s="708"/>
      <c r="T15" s="684">
        <f t="shared" ref="T15" si="33">R15+$T$17</f>
        <v>3.4000000000000004</v>
      </c>
      <c r="U15" s="685"/>
      <c r="V15" s="684">
        <f t="shared" ref="V15" si="34">T15+$V$19</f>
        <v>4.6000000000000005</v>
      </c>
      <c r="W15" s="685"/>
      <c r="X15" s="684">
        <f t="shared" ref="X15" si="35">V15+$X$21</f>
        <v>5.6000000000000005</v>
      </c>
      <c r="Y15" s="685"/>
      <c r="Z15" s="684">
        <f>X15+$Z$23</f>
        <v>6.4</v>
      </c>
      <c r="AA15" s="685"/>
      <c r="AB15" s="622">
        <f>Z15+$AB$25</f>
        <v>8.8000000000000007</v>
      </c>
      <c r="AC15" s="621"/>
      <c r="AD15" s="620">
        <f t="shared" ref="AD15" si="36">AB15+$AD$27</f>
        <v>9.5</v>
      </c>
      <c r="AE15" s="623"/>
      <c r="AF15" s="235"/>
    </row>
    <row r="16" spans="1:34" s="203" customFormat="1" ht="21.75" customHeight="1" x14ac:dyDescent="0.3">
      <c r="A16" s="453"/>
      <c r="B16" s="144">
        <f>$P$1+MROUND(ROUNDDOWN(P4*$I$1,-1),50)</f>
        <v>2550</v>
      </c>
      <c r="C16" s="145"/>
      <c r="D16" s="163">
        <f t="shared" ref="D16" si="37">B16-$P$1</f>
        <v>1050</v>
      </c>
      <c r="E16" s="147"/>
      <c r="F16" s="358">
        <f>IF((N7)&lt;=$X$1,$P$1,$P$1+MROUND(ROUNDDOWN((N7-$X$1)*$I$1,-1),50))</f>
        <v>1500</v>
      </c>
      <c r="G16" s="171"/>
      <c r="H16" s="358">
        <f>IF((N9)&lt;=$X$1,$P$1,$P$1+MROUND(ROUNDDOWN((N9-$X$1)*$I$1,-1),50))</f>
        <v>1500</v>
      </c>
      <c r="I16" s="171"/>
      <c r="J16" s="358">
        <f>IF((N11)&lt;=$X$1,$P$1,$P$1+MROUND(ROUNDDOWN((N11-$X$1)*$I$1,-1),50))</f>
        <v>1500</v>
      </c>
      <c r="K16" s="171"/>
      <c r="L16" s="358">
        <f>IF((N11)&lt;=$X$1,$P$1,$P$1+MROUND(ROUNDDOWN((N11-$X$1)*$I$1,-1),50))</f>
        <v>1500</v>
      </c>
      <c r="M16" s="171"/>
      <c r="N16" s="358">
        <f>IF((P13)&lt;=$X$1,$P$1,$P$1+MROUND(ROUNDDOWN((P13-$X$1)*$I$1,-1),50))</f>
        <v>1500</v>
      </c>
      <c r="O16" s="370"/>
      <c r="P16" s="456"/>
      <c r="Q16" s="457"/>
      <c r="R16" s="711"/>
      <c r="S16" s="705"/>
      <c r="T16" s="436"/>
      <c r="U16" s="464"/>
      <c r="V16" s="436"/>
      <c r="W16" s="464"/>
      <c r="X16" s="436"/>
      <c r="Y16" s="464"/>
      <c r="Z16" s="436"/>
      <c r="AA16" s="464"/>
      <c r="AB16" s="493"/>
      <c r="AC16" s="472"/>
      <c r="AD16" s="475"/>
      <c r="AE16" s="476"/>
      <c r="AF16" s="235"/>
    </row>
    <row r="17" spans="1:32" s="203" customFormat="1" ht="21.75" customHeight="1" x14ac:dyDescent="0.3">
      <c r="A17" s="438" t="s">
        <v>217</v>
      </c>
      <c r="B17" s="227"/>
      <c r="C17" s="158">
        <f>MROUND(ROUNDDOWN(B18*0.8,-1),50)</f>
        <v>2300</v>
      </c>
      <c r="D17" s="159"/>
      <c r="E17" s="160">
        <f t="shared" ref="E17" si="38">C17-$S$1</f>
        <v>1100</v>
      </c>
      <c r="F17" s="230"/>
      <c r="G17" s="231">
        <f>MROUND(ROUNDDOWN(F18*0.8,-1),50)</f>
        <v>1300</v>
      </c>
      <c r="H17" s="356"/>
      <c r="I17" s="357">
        <f>MROUND(ROUNDDOWN(H18*0.8,-1),50)</f>
        <v>1200</v>
      </c>
      <c r="J17" s="356"/>
      <c r="K17" s="357">
        <f>MROUND(ROUNDDOWN(J18*0.8,-1),50)</f>
        <v>1200</v>
      </c>
      <c r="L17" s="356"/>
      <c r="M17" s="357">
        <f>MROUND(ROUNDDOWN(L18*0.8,-1),50)</f>
        <v>1200</v>
      </c>
      <c r="N17" s="356"/>
      <c r="O17" s="369">
        <f>MROUND(ROUNDDOWN(N18*0.8,-1),50)</f>
        <v>1200</v>
      </c>
      <c r="P17" s="209"/>
      <c r="Q17" s="357">
        <f>MROUND(ROUNDDOWN(P18*0.8,-1),50)</f>
        <v>1200</v>
      </c>
      <c r="R17" s="482" t="s">
        <v>217</v>
      </c>
      <c r="S17" s="695"/>
      <c r="T17" s="708">
        <v>1.3</v>
      </c>
      <c r="U17" s="708"/>
      <c r="V17" s="684">
        <f t="shared" ref="V17" si="39">T17+$V$19</f>
        <v>2.5</v>
      </c>
      <c r="W17" s="685"/>
      <c r="X17" s="684">
        <f t="shared" ref="X17" si="40">V17+$X$21</f>
        <v>3.5</v>
      </c>
      <c r="Y17" s="685"/>
      <c r="Z17" s="684">
        <f t="shared" ref="Z17" si="41">X17+$Z$23</f>
        <v>4.3</v>
      </c>
      <c r="AA17" s="685"/>
      <c r="AB17" s="684">
        <f t="shared" ref="AB17" si="42">Z17+$AB$25</f>
        <v>6.6999999999999993</v>
      </c>
      <c r="AC17" s="685"/>
      <c r="AD17" s="709">
        <f t="shared" ref="AD17" si="43">AB17+$AD$27</f>
        <v>7.3999999999999995</v>
      </c>
      <c r="AE17" s="710"/>
      <c r="AF17" s="700">
        <v>8</v>
      </c>
    </row>
    <row r="18" spans="1:32" s="203" customFormat="1" ht="21.75" customHeight="1" x14ac:dyDescent="0.3">
      <c r="A18" s="453"/>
      <c r="B18" s="144">
        <f>$P$1+MROUND(ROUNDDOWN(R4*$I$1,-1),50)</f>
        <v>2850</v>
      </c>
      <c r="C18" s="145"/>
      <c r="D18" s="163">
        <f>B18-$P$1</f>
        <v>1350</v>
      </c>
      <c r="E18" s="147"/>
      <c r="F18" s="117">
        <f>IF((R5)&lt;=$X$1,$P$1,$P$1+MROUND(ROUNDDOWN((R5-$X$1)*$I$1,-1),50))</f>
        <v>1650</v>
      </c>
      <c r="G18" s="118"/>
      <c r="H18" s="332">
        <f>IF((R7)&lt;=$X$1,$P$1,$P$1+MROUND(ROUNDDOWN((R7-$X$1)*$I$1,-1),50))</f>
        <v>1500</v>
      </c>
      <c r="I18" s="171"/>
      <c r="J18" s="332">
        <f>IF((R9)&lt;=$X$1,$P$1,$P$1+MROUND(ROUNDDOWN((R9-$X$1)*$I$1,-1),50))</f>
        <v>1500</v>
      </c>
      <c r="K18" s="171"/>
      <c r="L18" s="332">
        <f>IF((R11)&lt;=$X$1,$P$1,$P$1+MROUND(ROUNDDOWN((R11-$X$1)*$I$1,-1),50))</f>
        <v>1500</v>
      </c>
      <c r="M18" s="171"/>
      <c r="N18" s="332">
        <f>IF((R15)&lt;=$X$1,$P$1,$P$1+MROUND(ROUNDDOWN((R15-$X$1)*$I$1,-1),50))</f>
        <v>1500</v>
      </c>
      <c r="O18" s="370"/>
      <c r="P18" s="372">
        <f>IF((T15)&lt;=$X$1,$P$1,$P$1+MROUND(ROUNDDOWN((T15-$X$1)*$I$1,-1),50))</f>
        <v>1500</v>
      </c>
      <c r="Q18" s="171"/>
      <c r="R18" s="707"/>
      <c r="S18" s="457"/>
      <c r="T18" s="705"/>
      <c r="U18" s="705"/>
      <c r="V18" s="436"/>
      <c r="W18" s="464"/>
      <c r="X18" s="436"/>
      <c r="Y18" s="464"/>
      <c r="Z18" s="436"/>
      <c r="AA18" s="464"/>
      <c r="AB18" s="436"/>
      <c r="AC18" s="464"/>
      <c r="AD18" s="463"/>
      <c r="AE18" s="437"/>
      <c r="AF18" s="700"/>
    </row>
    <row r="19" spans="1:32" s="203" customFormat="1" ht="21.75" customHeight="1" x14ac:dyDescent="0.3">
      <c r="A19" s="477" t="s">
        <v>253</v>
      </c>
      <c r="B19" s="140"/>
      <c r="C19" s="141">
        <f>MROUND(ROUNDDOWN(B20*0.8,-1),50)</f>
        <v>2400</v>
      </c>
      <c r="D19" s="142"/>
      <c r="E19" s="143">
        <f t="shared" ref="E19" si="44">C19-$S$1</f>
        <v>1200</v>
      </c>
      <c r="F19" s="116"/>
      <c r="G19" s="115">
        <f>MROUND(ROUNDDOWN(F20*0.8,-1),50)</f>
        <v>1450</v>
      </c>
      <c r="H19" s="148"/>
      <c r="I19" s="141">
        <f>MROUND(ROUNDDOWN(H20*0.8,-1),50)</f>
        <v>1350</v>
      </c>
      <c r="J19" s="168"/>
      <c r="K19" s="162">
        <f>MROUND(ROUNDDOWN(J20*0.8,-1),50)</f>
        <v>1200</v>
      </c>
      <c r="L19" s="168"/>
      <c r="M19" s="162">
        <f>MROUND(ROUNDDOWN(L20*0.8,-1),50)</f>
        <v>1200</v>
      </c>
      <c r="N19" s="168"/>
      <c r="O19" s="371">
        <f>MROUND(ROUNDDOWN(N20*0.8,-1),50)</f>
        <v>1200</v>
      </c>
      <c r="P19" s="373"/>
      <c r="Q19" s="162">
        <f>MROUND(ROUNDDOWN(P20*0.8,-1),50)</f>
        <v>1250</v>
      </c>
      <c r="R19" s="374"/>
      <c r="S19" s="162">
        <f>MROUND(ROUNDDOWN(R20*0.8,-1),50)</f>
        <v>1200</v>
      </c>
      <c r="T19" s="479" t="s">
        <v>253</v>
      </c>
      <c r="U19" s="466"/>
      <c r="V19" s="686">
        <v>1.2</v>
      </c>
      <c r="W19" s="687"/>
      <c r="X19" s="434">
        <f t="shared" ref="X19" si="45">V19+$X$21</f>
        <v>2.2000000000000002</v>
      </c>
      <c r="Y19" s="462"/>
      <c r="Z19" s="434">
        <f t="shared" ref="Z19" si="46">X19+$Z$23</f>
        <v>3</v>
      </c>
      <c r="AA19" s="462"/>
      <c r="AB19" s="434">
        <f t="shared" ref="AB19" si="47">Z19+$AB$25</f>
        <v>5.4</v>
      </c>
      <c r="AC19" s="462"/>
      <c r="AD19" s="461">
        <f t="shared" ref="AD19" si="48">AB19+$AD$27</f>
        <v>6.1000000000000005</v>
      </c>
      <c r="AE19" s="435"/>
      <c r="AF19" s="700">
        <v>9</v>
      </c>
    </row>
    <row r="20" spans="1:32" s="203" customFormat="1" ht="21.75" customHeight="1" x14ac:dyDescent="0.3">
      <c r="A20" s="453"/>
      <c r="B20" s="144">
        <f>$P$1+MROUND(ROUNDDOWN(T4*$I$1,-1),50)</f>
        <v>3000</v>
      </c>
      <c r="C20" s="145"/>
      <c r="D20" s="163">
        <f t="shared" ref="D20" si="49">B20-$P$1</f>
        <v>1500</v>
      </c>
      <c r="E20" s="147"/>
      <c r="F20" s="117">
        <f>IF((T5)&lt;=$X$1,$P$1,$P$1+MROUND(ROUNDDOWN((T5-$X$1)*$I$1,-1),50))</f>
        <v>1800</v>
      </c>
      <c r="G20" s="118"/>
      <c r="H20" s="117">
        <f>IF((T7)&lt;=$X$1,$P$1,$P$1+MROUND(ROUNDDOWN((T7-$X$1)*$I$1,-1),50))</f>
        <v>1700</v>
      </c>
      <c r="I20" s="118"/>
      <c r="J20" s="332">
        <f>IF((T9)&lt;=$X$1,$P$1,$P$1+MROUND(ROUNDDOWN((T9-$X$1)*$I$1,-1),50))</f>
        <v>1500</v>
      </c>
      <c r="K20" s="171"/>
      <c r="L20" s="332">
        <f>IF((T11)&lt;=$X$1,$P$1,$P$1+MROUND(ROUNDDOWN((T11-$X$1)*$I$1,-1),50))</f>
        <v>1500</v>
      </c>
      <c r="M20" s="171"/>
      <c r="N20" s="332">
        <f>IF((T13)&lt;=$X$1,$P$1,$P$1+MROUND(ROUNDDOWN((T13-$X$1)*$I$1,-1),50))</f>
        <v>1500</v>
      </c>
      <c r="O20" s="370"/>
      <c r="P20" s="372">
        <f>IF((X13)&lt;=$X$1,$P$1,$P$1+MROUND(ROUNDDOWN((X13-$X$1)*$I$1,-1),50))</f>
        <v>1550</v>
      </c>
      <c r="Q20" s="171"/>
      <c r="R20" s="375">
        <f>IF((T17)&lt;=$X$1,$P$1,$P$1+MROUND(ROUNDDOWN((T17-$X$1)*$I$1,-1),50))</f>
        <v>1500</v>
      </c>
      <c r="S20" s="171"/>
      <c r="T20" s="467"/>
      <c r="U20" s="457"/>
      <c r="V20" s="688"/>
      <c r="W20" s="689"/>
      <c r="X20" s="436"/>
      <c r="Y20" s="464"/>
      <c r="Z20" s="436"/>
      <c r="AA20" s="464"/>
      <c r="AB20" s="436"/>
      <c r="AC20" s="464"/>
      <c r="AD20" s="463"/>
      <c r="AE20" s="437"/>
      <c r="AF20" s="700"/>
    </row>
    <row r="21" spans="1:32" s="203" customFormat="1" ht="21.75" customHeight="1" x14ac:dyDescent="0.3">
      <c r="A21" s="681" t="s">
        <v>265</v>
      </c>
      <c r="B21" s="140"/>
      <c r="C21" s="141">
        <f>MROUND(ROUNDDOWN(B22*0.8,-1),50)</f>
        <v>2500</v>
      </c>
      <c r="D21" s="142"/>
      <c r="E21" s="143">
        <f t="shared" ref="E21" si="50">C21-$S$1</f>
        <v>1300</v>
      </c>
      <c r="F21" s="116"/>
      <c r="G21" s="115">
        <f>MROUND(ROUNDDOWN(F22*0.8,-1),50)</f>
        <v>1550</v>
      </c>
      <c r="H21" s="116"/>
      <c r="I21" s="115">
        <f>MROUND(ROUNDDOWN(H22*0.8,-1),50)</f>
        <v>1500</v>
      </c>
      <c r="J21" s="148"/>
      <c r="K21" s="141">
        <f>MROUND(ROUNDDOWN(J22*0.8,-1),50)</f>
        <v>1300</v>
      </c>
      <c r="L21" s="148"/>
      <c r="M21" s="141">
        <f>MROUND(ROUNDDOWN(L22*0.8,-1),50)</f>
        <v>1250</v>
      </c>
      <c r="N21" s="168"/>
      <c r="O21" s="371">
        <f>MROUND(ROUNDDOWN(N22*0.8,-1),50)</f>
        <v>1200</v>
      </c>
      <c r="P21" s="373"/>
      <c r="Q21" s="162">
        <f>MROUND(ROUNDDOWN(P22*0.8,-1),50)</f>
        <v>1200</v>
      </c>
      <c r="R21" s="374"/>
      <c r="S21" s="162">
        <f>MROUND(ROUNDDOWN(R22*0.8,-1),50)</f>
        <v>1200</v>
      </c>
      <c r="T21" s="374"/>
      <c r="U21" s="162">
        <f>MROUND(ROUNDDOWN(T22*0.8,-1),50)</f>
        <v>1200</v>
      </c>
      <c r="V21" s="479" t="s">
        <v>263</v>
      </c>
      <c r="W21" s="466"/>
      <c r="X21" s="692">
        <v>1</v>
      </c>
      <c r="Y21" s="693"/>
      <c r="Z21" s="434"/>
      <c r="AA21" s="462"/>
      <c r="AB21" s="434">
        <f t="shared" ref="AB21" si="51">Z21+$AB$25</f>
        <v>2.4</v>
      </c>
      <c r="AC21" s="462"/>
      <c r="AD21" s="461">
        <f t="shared" ref="AD21" si="52">AB21+$AD$27</f>
        <v>3.0999999999999996</v>
      </c>
      <c r="AE21" s="435"/>
      <c r="AF21" s="235"/>
    </row>
    <row r="22" spans="1:32" s="203" customFormat="1" ht="21.75" customHeight="1" x14ac:dyDescent="0.3">
      <c r="A22" s="453"/>
      <c r="B22" s="144">
        <f>$P$1+MROUND(ROUNDDOWN(V4*$I$1,-1),50)</f>
        <v>3150</v>
      </c>
      <c r="C22" s="145"/>
      <c r="D22" s="163">
        <f t="shared" ref="D22" si="53">B22-$P$1</f>
        <v>1650</v>
      </c>
      <c r="E22" s="147"/>
      <c r="F22" s="117">
        <f>IF((V5)&lt;=$X$1,$P$1,$P$1+MROUND(ROUNDDOWN((V5-$X$1)*$I$1,-1),50))</f>
        <v>1950</v>
      </c>
      <c r="G22" s="118"/>
      <c r="H22" s="117">
        <f>IF((V7)&lt;=$X$1,$P$1,$P$1+MROUND(ROUNDDOWN((V7-$X$1)*$I$1,-1),50))</f>
        <v>1850</v>
      </c>
      <c r="I22" s="118"/>
      <c r="J22" s="117">
        <f>IF((V9)&lt;=$X$1,$P$1,$P$1+MROUND(ROUNDDOWN((V9-$X$1)*$I$1,-1),50))</f>
        <v>1650</v>
      </c>
      <c r="K22" s="171"/>
      <c r="L22" s="149">
        <f>IF((V11)&lt;=$X$1,$P$1,$P$1+MROUND(ROUNDDOWN((V11-$X$1)*$I$1,-1),50))</f>
        <v>1550</v>
      </c>
      <c r="M22" s="150"/>
      <c r="N22" s="332">
        <f>IF((T15)&lt;=$X$1,$P$1,$P$1+MROUND(ROUNDDOWN((T15-$X$1)*$I$1,-1),50))</f>
        <v>1500</v>
      </c>
      <c r="O22" s="370"/>
      <c r="P22" s="372">
        <f>IF((X15)&lt;=$X$1,$P$1,$P$1+MROUND(ROUNDDOWN((X15-$X$1)*$I$1,-1),50))</f>
        <v>1500</v>
      </c>
      <c r="Q22" s="171"/>
      <c r="R22" s="332">
        <f>IF((X15)&lt;=$X$1,$P$1,$P$1+MROUND(ROUNDDOWN((X15-$X$1)*$I$1,-1),50))</f>
        <v>1500</v>
      </c>
      <c r="S22" s="171"/>
      <c r="T22" s="375">
        <f>IF((V19)&lt;=$X$1,$P$1,$P$1+MROUND(ROUNDDOWN((V19-$X$1)*$I$1,-1),50))</f>
        <v>1500</v>
      </c>
      <c r="U22" s="171"/>
      <c r="V22" s="467"/>
      <c r="W22" s="457"/>
      <c r="X22" s="688"/>
      <c r="Y22" s="689"/>
      <c r="Z22" s="436"/>
      <c r="AA22" s="464"/>
      <c r="AB22" s="436"/>
      <c r="AC22" s="464"/>
      <c r="AD22" s="463"/>
      <c r="AE22" s="437"/>
      <c r="AF22" s="235"/>
    </row>
    <row r="23" spans="1:32" s="203" customFormat="1" ht="21.75" customHeight="1" x14ac:dyDescent="0.3">
      <c r="A23" s="477" t="s">
        <v>254</v>
      </c>
      <c r="B23" s="140"/>
      <c r="C23" s="141">
        <f>MROUND(ROUNDDOWN(B24*0.8,-1),50)</f>
        <v>2650</v>
      </c>
      <c r="D23" s="142"/>
      <c r="E23" s="143">
        <f t="shared" ref="E23" si="54">C23-$S$1</f>
        <v>1450</v>
      </c>
      <c r="F23" s="116"/>
      <c r="G23" s="115">
        <f>MROUND(ROUNDDOWN(F24*0.8,-1),50)</f>
        <v>1700</v>
      </c>
      <c r="H23" s="116"/>
      <c r="I23" s="115">
        <f>MROUND(ROUNDDOWN(H24*0.8,-1),50)</f>
        <v>1600</v>
      </c>
      <c r="J23" s="116"/>
      <c r="K23" s="115">
        <f>MROUND(ROUNDDOWN(J24*0.8,-1),50)</f>
        <v>1450</v>
      </c>
      <c r="L23" s="148"/>
      <c r="M23" s="141">
        <f>MROUND(ROUNDDOWN(L24*0.8,-1),50)</f>
        <v>1300</v>
      </c>
      <c r="N23" s="148"/>
      <c r="O23" s="243">
        <f>MROUND(ROUNDDOWN(N24*0.8,-1),50)</f>
        <v>1250</v>
      </c>
      <c r="P23" s="373"/>
      <c r="Q23" s="162">
        <f t="shared" ref="Q23" si="55">MROUND(ROUNDDOWN(P24*0.8,-1),50)</f>
        <v>1200</v>
      </c>
      <c r="R23" s="374"/>
      <c r="S23" s="162">
        <f>MROUND(ROUNDDOWN(R24*0.8,-1),50)</f>
        <v>1200</v>
      </c>
      <c r="T23" s="168"/>
      <c r="U23" s="162">
        <f>MROUND(ROUNDDOWN(T24*0.8,-1),50)</f>
        <v>1200</v>
      </c>
      <c r="V23" s="168"/>
      <c r="W23" s="162">
        <f>MROUND(ROUNDDOWN(V24*0.8,-1),50)</f>
        <v>1200</v>
      </c>
      <c r="X23" s="479" t="s">
        <v>254</v>
      </c>
      <c r="Y23" s="466"/>
      <c r="Z23" s="705">
        <v>0.8</v>
      </c>
      <c r="AA23" s="706"/>
      <c r="AB23" s="434">
        <f t="shared" ref="AB23" si="56">Z23+$AB$25</f>
        <v>3.2</v>
      </c>
      <c r="AC23" s="462"/>
      <c r="AD23" s="461">
        <f t="shared" ref="AD23" si="57">AB23+$AD$27</f>
        <v>3.9000000000000004</v>
      </c>
      <c r="AE23" s="435"/>
      <c r="AF23" s="700">
        <v>10</v>
      </c>
    </row>
    <row r="24" spans="1:32" s="203" customFormat="1" ht="21.75" customHeight="1" x14ac:dyDescent="0.3">
      <c r="A24" s="453"/>
      <c r="B24" s="144">
        <f>$P$1+MROUND(ROUNDDOWN(X4*$I$1,-1),50)</f>
        <v>3300</v>
      </c>
      <c r="C24" s="145"/>
      <c r="D24" s="163">
        <f t="shared" ref="D24" si="58">B24-$P$1</f>
        <v>1800</v>
      </c>
      <c r="E24" s="147"/>
      <c r="F24" s="117">
        <f>IF((X5)&lt;=$X$1,$P$1,$P$1+MROUND(ROUNDDOWN((X5-$X$1)*$I$1,-1),50))</f>
        <v>2100</v>
      </c>
      <c r="G24" s="118"/>
      <c r="H24" s="117">
        <f>IF((X7)&lt;=$X$1,$P$1,$P$1+MROUND(ROUNDDOWN((X7-$X$1)*$I$1,-1),50))</f>
        <v>2000</v>
      </c>
      <c r="I24" s="118"/>
      <c r="J24" s="117">
        <f>IF((X9)&lt;=$X$1,$P$1,$P$1+MROUND(ROUNDDOWN((X9-$X$1)*$I$1,-1),50))</f>
        <v>1800</v>
      </c>
      <c r="K24" s="118"/>
      <c r="L24" s="149">
        <f>IF((X11)&lt;=$X$1,$P$1,$P$1+MROUND(ROUNDDOWN((X11-$X$1)*$I$1,-1),50))</f>
        <v>1650</v>
      </c>
      <c r="M24" s="150"/>
      <c r="N24" s="149">
        <f>IF((X13)&lt;=$X$1,$P$1,$P$1+MROUND(ROUNDDOWN((X13-$X$1)*$I$1,-1),50))</f>
        <v>1550</v>
      </c>
      <c r="O24" s="244"/>
      <c r="P24" s="372">
        <f t="shared" ref="P24" si="59">IF((X17)&lt;=$X$1,$P$1,$P$1+MROUND(ROUNDDOWN((X17-$X$1)*$I$1,-1),50))</f>
        <v>1500</v>
      </c>
      <c r="Q24" s="171"/>
      <c r="R24" s="375">
        <f>IF((X17)&lt;=$X$1,$P$1,$P$1+MROUND(ROUNDDOWN((X17-$X$1)*$I$1,-1),50))</f>
        <v>1500</v>
      </c>
      <c r="S24" s="171"/>
      <c r="T24" s="332">
        <f>IF((X19)&lt;=$X$1,$P$1,$P$1+MROUND(ROUNDDOWN((X19-$X$1)*$I$1,-1),50))</f>
        <v>1500</v>
      </c>
      <c r="U24" s="171"/>
      <c r="V24" s="332">
        <f>IF((Z19)&lt;=$X$1,$P$1,$P$1+MROUND(ROUNDDOWN((Z19-$X$1)*$I$1,-1),50))</f>
        <v>1500</v>
      </c>
      <c r="W24" s="171"/>
      <c r="X24" s="467"/>
      <c r="Y24" s="457"/>
      <c r="Z24" s="705"/>
      <c r="AA24" s="706"/>
      <c r="AB24" s="436"/>
      <c r="AC24" s="464"/>
      <c r="AD24" s="463"/>
      <c r="AE24" s="437"/>
      <c r="AF24" s="700"/>
    </row>
    <row r="25" spans="1:32" s="203" customFormat="1" ht="21.75" customHeight="1" x14ac:dyDescent="0.3">
      <c r="A25" s="477" t="s">
        <v>255</v>
      </c>
      <c r="B25" s="140"/>
      <c r="C25" s="141">
        <f>MROUND(ROUNDDOWN(B26*0.8,-1),50)</f>
        <v>2700</v>
      </c>
      <c r="D25" s="142"/>
      <c r="E25" s="143">
        <f t="shared" ref="E25" si="60">C25-$S$1</f>
        <v>1500</v>
      </c>
      <c r="F25" s="116"/>
      <c r="G25" s="115">
        <f>MROUND(ROUNDDOWN(F26*0.8,-1),50)</f>
        <v>1750</v>
      </c>
      <c r="H25" s="116"/>
      <c r="I25" s="115">
        <f>MROUND(ROUNDDOWN(H26*0.8,-1),50)</f>
        <v>1700</v>
      </c>
      <c r="J25" s="116"/>
      <c r="K25" s="115">
        <f>MROUND(ROUNDDOWN(J26*0.8,-1),50)</f>
        <v>1500</v>
      </c>
      <c r="L25" s="116"/>
      <c r="M25" s="115">
        <f>MROUND(ROUNDDOWN(L26*0.8,-1),50)</f>
        <v>1400</v>
      </c>
      <c r="N25" s="148"/>
      <c r="O25" s="243">
        <f>MROUND(ROUNDDOWN(N26*0.8,-1),50)</f>
        <v>1350</v>
      </c>
      <c r="P25" s="373"/>
      <c r="Q25" s="162">
        <f>MROUND(ROUNDDOWN(P26*0.8,-1),50)</f>
        <v>1200</v>
      </c>
      <c r="R25" s="374"/>
      <c r="S25" s="162">
        <f>MROUND(ROUNDDOWN(R26*0.8,-1),50)</f>
        <v>1200</v>
      </c>
      <c r="T25" s="168"/>
      <c r="U25" s="162">
        <f>MROUND(ROUNDDOWN(T26*0.8,-1),50)</f>
        <v>1200</v>
      </c>
      <c r="V25" s="168"/>
      <c r="W25" s="162">
        <f>MROUND(ROUNDDOWN(V26*0.8,-1),50)</f>
        <v>1200</v>
      </c>
      <c r="X25" s="168"/>
      <c r="Y25" s="162">
        <f>MROUND(ROUNDDOWN(X26*0.8,-1),50)</f>
        <v>1200</v>
      </c>
      <c r="Z25" s="479" t="s">
        <v>255</v>
      </c>
      <c r="AA25" s="466"/>
      <c r="AB25" s="708">
        <v>2.4</v>
      </c>
      <c r="AC25" s="708"/>
      <c r="AD25" s="461">
        <f t="shared" ref="AD25" si="61">AB25+$AD$27</f>
        <v>3.0999999999999996</v>
      </c>
      <c r="AE25" s="435"/>
      <c r="AF25" s="700">
        <v>11</v>
      </c>
    </row>
    <row r="26" spans="1:32" s="203" customFormat="1" ht="21.75" customHeight="1" x14ac:dyDescent="0.3">
      <c r="A26" s="453"/>
      <c r="B26" s="144">
        <f>$P$1+MROUND(ROUNDDOWN(Z4*$I$1,-1),50)</f>
        <v>3400</v>
      </c>
      <c r="C26" s="145"/>
      <c r="D26" s="163">
        <f t="shared" ref="D26" si="62">B26-$P$1</f>
        <v>1900</v>
      </c>
      <c r="E26" s="147"/>
      <c r="F26" s="117">
        <f>IF((Z5)&lt;=$X$1,$P$1,$P$1+MROUND(ROUNDDOWN((Z5-$X$1)*$I$1,-1),50))</f>
        <v>2200</v>
      </c>
      <c r="G26" s="118"/>
      <c r="H26" s="117">
        <f>IF((Z7)&lt;=$X$1,$P$1,$P$1+MROUND(ROUNDDOWN((Z7-$X$1)*$I$1,-1),50))</f>
        <v>2100</v>
      </c>
      <c r="I26" s="118"/>
      <c r="J26" s="117">
        <f>IF((Z9)&lt;=$X$1,$P$1,$P$1+MROUND(ROUNDDOWN((Z9-$X$1)*$I$1,-1),50))</f>
        <v>1900</v>
      </c>
      <c r="K26" s="118"/>
      <c r="L26" s="117">
        <f>IF((Z11)&lt;=$X$1,$P$1,$P$1+MROUND(ROUNDDOWN((Z11-$X$1)*$I$1,-1),50))</f>
        <v>1750</v>
      </c>
      <c r="M26" s="118"/>
      <c r="N26" s="117">
        <f>IF((Z13)&lt;=$X$1,$P$1,$P$1+MROUND(ROUNDDOWN((Z13-$X$1)*$I$1,-1),50))</f>
        <v>1700</v>
      </c>
      <c r="O26" s="221"/>
      <c r="P26" s="372">
        <f>IF((Z15)&lt;=$X$1,$P$1,$P$1+MROUND(ROUNDDOWN((AB13-$X$1)*$I$1,-1),50))</f>
        <v>1500</v>
      </c>
      <c r="Q26" s="171"/>
      <c r="R26" s="375">
        <f>IF((Z17)&lt;=$X$1,$P$1,$P$1+MROUND(ROUNDDOWN((Z17-$X$1)*$I$1,-1),50))</f>
        <v>1500</v>
      </c>
      <c r="S26" s="171"/>
      <c r="T26" s="332">
        <f>IF((Z19)&lt;=$X$1,$P$1,$P$1+MROUND(ROUNDDOWN((Z19-$X$1)*$I$1,-1),50))</f>
        <v>1500</v>
      </c>
      <c r="U26" s="171"/>
      <c r="V26" s="332">
        <f>IF((AB19)&lt;=$X$1,$P$1,$P$1+MROUND(ROUNDDOWN((AB19-$X$1)*$I$1,-1),50))</f>
        <v>1500</v>
      </c>
      <c r="W26" s="171"/>
      <c r="X26" s="332">
        <f>IF((Z23)&lt;=$X$1,$P$1,$P$1+MROUND(ROUNDDOWN((Z23-$X$1)*$I$1,-1),50))</f>
        <v>1500</v>
      </c>
      <c r="Y26" s="171"/>
      <c r="Z26" s="467"/>
      <c r="AA26" s="457"/>
      <c r="AB26" s="705"/>
      <c r="AC26" s="705"/>
      <c r="AD26" s="463"/>
      <c r="AE26" s="437"/>
      <c r="AF26" s="700"/>
    </row>
    <row r="27" spans="1:32" s="203" customFormat="1" ht="21.75" customHeight="1" x14ac:dyDescent="0.3">
      <c r="A27" s="477" t="s">
        <v>264</v>
      </c>
      <c r="B27" s="140"/>
      <c r="C27" s="141">
        <f>MROUND(ROUNDDOWN(B28*0.8,-1),50)</f>
        <v>2950</v>
      </c>
      <c r="D27" s="142"/>
      <c r="E27" s="143">
        <f t="shared" ref="E27" si="63">C27-$S$1</f>
        <v>1750</v>
      </c>
      <c r="F27" s="148"/>
      <c r="G27" s="141">
        <f>MROUND(ROUNDDOWN(F28*0.8,-1),50)</f>
        <v>2000</v>
      </c>
      <c r="H27" s="116"/>
      <c r="I27" s="115">
        <f>MROUND(ROUNDDOWN(H28*0.8,-1),50)</f>
        <v>1900</v>
      </c>
      <c r="J27" s="116"/>
      <c r="K27" s="115">
        <f>MROUND(ROUNDDOWN(J28*0.8,-1),50)</f>
        <v>1750</v>
      </c>
      <c r="L27" s="116"/>
      <c r="M27" s="115">
        <f>MROUND(ROUNDDOWN(L28*0.8,-1),50)</f>
        <v>1700</v>
      </c>
      <c r="N27" s="116"/>
      <c r="O27" s="220">
        <f>MROUND(ROUNDDOWN(N28*0.8,-1),50)</f>
        <v>1600</v>
      </c>
      <c r="P27" s="241"/>
      <c r="Q27" s="141">
        <f>MROUND(ROUNDDOWN(P28*0.8,-1),50)</f>
        <v>1300</v>
      </c>
      <c r="R27" s="374"/>
      <c r="S27" s="371">
        <f>MROUND(ROUNDDOWN(R28*0.8,-1),50)</f>
        <v>1200</v>
      </c>
      <c r="T27" s="168"/>
      <c r="U27" s="162">
        <f>MROUND(ROUNDDOWN(T28*0.8,-1),50)</f>
        <v>1200</v>
      </c>
      <c r="V27" s="168"/>
      <c r="W27" s="162">
        <f t="shared" ref="W27" si="64">MROUND(ROUNDDOWN(V28*0.8,-1),50)</f>
        <v>1200</v>
      </c>
      <c r="X27" s="168"/>
      <c r="Y27" s="162">
        <f>MROUND(ROUNDDOWN(X28*0.8,-1),50)</f>
        <v>1200</v>
      </c>
      <c r="Z27" s="168"/>
      <c r="AA27" s="162">
        <f>MROUND(ROUNDDOWN(Z28*0.8,-1),50)</f>
        <v>1200</v>
      </c>
      <c r="AB27" s="479" t="s">
        <v>264</v>
      </c>
      <c r="AC27" s="466"/>
      <c r="AD27" s="711">
        <v>0.7</v>
      </c>
      <c r="AE27" s="719"/>
      <c r="AF27" s="700">
        <v>12</v>
      </c>
    </row>
    <row r="28" spans="1:32" s="203" customFormat="1" ht="21.75" customHeight="1" x14ac:dyDescent="0.3">
      <c r="A28" s="453"/>
      <c r="B28" s="144">
        <f>$P$1+MROUND(ROUNDDOWN(AB4*$I$1,-1),50)</f>
        <v>3700</v>
      </c>
      <c r="C28" s="145"/>
      <c r="D28" s="163">
        <f t="shared" ref="D28" si="65">B28-$P$1</f>
        <v>2200</v>
      </c>
      <c r="E28" s="147"/>
      <c r="F28" s="166">
        <f>IF((AB5)&lt;=$X$1,$P$1,$P$1+MROUND(ROUNDDOWN((AB5-$X$1)*$I$1,-1),50))</f>
        <v>2500</v>
      </c>
      <c r="G28" s="150"/>
      <c r="H28" s="233">
        <f>IF((AB7)&lt;=$X$1,$P$1,$P$1+MROUND(ROUNDDOWN((AB7-$X$1)*$I$1,-1),50))</f>
        <v>2400</v>
      </c>
      <c r="I28" s="118"/>
      <c r="J28" s="233">
        <f>IF((AB9)&lt;=$X$1,$P$1,$P$1+MROUND(ROUNDDOWN((AB9-$X$1)*$I$1,-1),50))</f>
        <v>2200</v>
      </c>
      <c r="K28" s="118"/>
      <c r="L28" s="233">
        <f>IF((AB11)&lt;=$X$1,$P$1,$P$1+MROUND(ROUNDDOWN((AB11-$X$1)*$I$1,-1),50))</f>
        <v>2100</v>
      </c>
      <c r="M28" s="118"/>
      <c r="N28" s="233">
        <f>IF((AB13)&lt;=$X$1,$P$1,$P$1+MROUND(ROUNDDOWN((AB13-$X$1)*$I$1,-1),50))</f>
        <v>2000</v>
      </c>
      <c r="O28" s="221"/>
      <c r="P28" s="236">
        <f>IF((AB15)&lt;=$X$1,$P$1,$P$1+MROUND(ROUNDDOWN((AB15-$X$1)*$I$1,-1),50))</f>
        <v>1600</v>
      </c>
      <c r="Q28" s="171"/>
      <c r="R28" s="376">
        <f>IF((AB17)&lt;=$X$1,$P$1,$P$1+MROUND(ROUNDDOWN((AB17-$X$1)*$I$1,-1),50))</f>
        <v>1500</v>
      </c>
      <c r="S28" s="171"/>
      <c r="T28" s="358">
        <f>IF((AB19)&lt;=$X$1,$P$1,$P$1+MROUND(ROUNDDOWN((AB19-$X$1)*$I$1,-1),50))</f>
        <v>1500</v>
      </c>
      <c r="U28" s="171"/>
      <c r="V28" s="358">
        <f t="shared" ref="V28" si="66">IF((AB21)&lt;=$X$1,$P$1,$P$1+MROUND(ROUNDDOWN((AB21-$X$1)*$I$1,-1),50))</f>
        <v>1500</v>
      </c>
      <c r="W28" s="171"/>
      <c r="X28" s="358">
        <f>IF((AB23)&lt;=$X$1,$P$1,$P$1+MROUND(ROUNDDOWN((AB23-$X$1)*$I$1,-1),50))</f>
        <v>1500</v>
      </c>
      <c r="Y28" s="171"/>
      <c r="Z28" s="358">
        <f>IF((AB25)&lt;=$X$1,$P$1,$P$1+MROUND(ROUNDDOWN((AB25-$X$1)*$I$1,-1),50))</f>
        <v>1500</v>
      </c>
      <c r="AA28" s="171"/>
      <c r="AB28" s="467"/>
      <c r="AC28" s="457"/>
      <c r="AD28" s="711"/>
      <c r="AE28" s="719"/>
      <c r="AF28" s="700"/>
    </row>
    <row r="29" spans="1:32" ht="21.75" customHeight="1" x14ac:dyDescent="0.3">
      <c r="A29" s="438" t="s">
        <v>256</v>
      </c>
      <c r="B29" s="227"/>
      <c r="C29" s="158">
        <f>MROUND(ROUNDDOWN(B30*0.8,-1),50)</f>
        <v>3050</v>
      </c>
      <c r="D29" s="159"/>
      <c r="E29" s="160">
        <f t="shared" ref="E29" si="67">C29-$S$1</f>
        <v>1850</v>
      </c>
      <c r="F29" s="161"/>
      <c r="G29" s="158">
        <f>MROUND(ROUNDDOWN(F30*0.8,-1),50)</f>
        <v>2100</v>
      </c>
      <c r="H29" s="230"/>
      <c r="I29" s="231">
        <f>MROUND(ROUNDDOWN(H30*0.8,-1),50)</f>
        <v>2000</v>
      </c>
      <c r="J29" s="230"/>
      <c r="K29" s="231">
        <f>MROUND(ROUNDDOWN(J30*0.8,-1),50)</f>
        <v>1850</v>
      </c>
      <c r="L29" s="230"/>
      <c r="M29" s="231">
        <f>MROUND(ROUNDDOWN(L30*0.8,-1),50)</f>
        <v>1750</v>
      </c>
      <c r="N29" s="230"/>
      <c r="O29" s="232">
        <f>MROUND(ROUNDDOWN(N30*0.8,-1),50)</f>
        <v>1700</v>
      </c>
      <c r="P29" s="209"/>
      <c r="Q29" s="231">
        <f>MROUND(ROUNDDOWN(P30*0.8,-1),50)</f>
        <v>1350</v>
      </c>
      <c r="R29" s="377"/>
      <c r="S29" s="369">
        <f>MROUND(ROUNDDOWN(R30*0.8,-1),50)</f>
        <v>1200</v>
      </c>
      <c r="T29" s="356"/>
      <c r="U29" s="357">
        <f>MROUND(ROUNDDOWN(T30*0.8,-1),50)</f>
        <v>1200</v>
      </c>
      <c r="V29" s="356"/>
      <c r="W29" s="357">
        <f t="shared" ref="W29" si="68">MROUND(ROUNDDOWN(V30*0.8,-1),50)</f>
        <v>1200</v>
      </c>
      <c r="X29" s="356"/>
      <c r="Y29" s="357">
        <f>MROUND(ROUNDDOWN(X30*0.8,-1),50)</f>
        <v>1200</v>
      </c>
      <c r="Z29" s="356"/>
      <c r="AA29" s="357">
        <f>MROUND(ROUNDDOWN(Z30*0.8,-1),50)</f>
        <v>1200</v>
      </c>
      <c r="AB29" s="356"/>
      <c r="AC29" s="357">
        <f>MROUND(ROUNDDOWN(AB30*0.8,-1),50)</f>
        <v>1200</v>
      </c>
      <c r="AD29" s="482" t="s">
        <v>256</v>
      </c>
      <c r="AE29" s="682"/>
      <c r="AF29" s="237"/>
    </row>
    <row r="30" spans="1:32" ht="21.75" customHeight="1" thickBot="1" x14ac:dyDescent="0.35">
      <c r="A30" s="439"/>
      <c r="B30" s="151">
        <f>$P$1+MROUND(ROUNDDOWN(AD4*$I$1,-1),50)</f>
        <v>3800</v>
      </c>
      <c r="C30" s="152"/>
      <c r="D30" s="164">
        <f t="shared" ref="D30" si="69">B30-$P$1</f>
        <v>2300</v>
      </c>
      <c r="E30" s="154"/>
      <c r="F30" s="156">
        <f>IF((AD5)&lt;=$X$1,$P$1,$P$1+MROUND(ROUNDDOWN((AD5-$X$1)*$I$1,-1),50))</f>
        <v>2600</v>
      </c>
      <c r="G30" s="157"/>
      <c r="H30" s="119">
        <f>IF((AD7)&lt;=$X$1,$P$1,$P$1+MROUND(ROUNDDOWN((AD7-$X$1)*$I$1,-1),50))</f>
        <v>2500</v>
      </c>
      <c r="I30" s="120"/>
      <c r="J30" s="119">
        <f>IF((AD9)&lt;=$X$1,$P$1,$P$1+MROUND(ROUNDDOWN((AD9-$X$1)*$I$1,-1),50))</f>
        <v>2300</v>
      </c>
      <c r="K30" s="120"/>
      <c r="L30" s="119">
        <f>IF((AD11)&lt;=$X$1,$P$1,$P$1+MROUND(ROUNDDOWN((AD11-$X$1)*$I$1,-1),50))</f>
        <v>2200</v>
      </c>
      <c r="M30" s="120"/>
      <c r="N30" s="119">
        <f>IF((AD13)&lt;=$X$1,$P$1,$P$1+MROUND(ROUNDDOWN((AD13-$X$1)*$I$1,-1),50))</f>
        <v>2100</v>
      </c>
      <c r="O30" s="222"/>
      <c r="P30" s="238">
        <f>IF((AD15)&lt;=$X$1,$P$1,$P$1+MROUND(ROUNDDOWN((AD15-$X$1)*$I$1,-1),50))</f>
        <v>1700</v>
      </c>
      <c r="Q30" s="172"/>
      <c r="R30" s="378">
        <f>IF((AD17)&lt;=$X$1,$P$1,$P$1+MROUND(ROUNDDOWN((AD17-$X$1)*$I$1,-1),50))</f>
        <v>1500</v>
      </c>
      <c r="S30" s="172"/>
      <c r="T30" s="333">
        <f>IF((AB21)&lt;=$X$1,$P$1,$P$1+MROUND(ROUNDDOWN((AB21-$X$1)*$I$1,-1),50))</f>
        <v>1500</v>
      </c>
      <c r="U30" s="172"/>
      <c r="V30" s="333">
        <f t="shared" ref="V30" si="70">IF((AB23)&lt;=$X$1,$P$1,$P$1+MROUND(ROUNDDOWN((AB23-$X$1)*$I$1,-1),50))</f>
        <v>1500</v>
      </c>
      <c r="W30" s="172"/>
      <c r="X30" s="333">
        <f>IF((AB25)&lt;=$X$1,$P$1,$P$1+MROUND(ROUNDDOWN((AB25-$X$1)*$I$1,-1),50))</f>
        <v>1500</v>
      </c>
      <c r="Y30" s="172"/>
      <c r="Z30" s="378">
        <f>IF((AN15)&lt;=$X$1,$P$1,$P$1+MROUND(ROUNDDOWN((AN15-$X$1)*$I$1,-1),50))</f>
        <v>1500</v>
      </c>
      <c r="AA30" s="172"/>
      <c r="AB30" s="333">
        <f>IF((AD27)&lt;=$X$1,$P$1,$P$1+MROUND(ROUNDDOWN((AD27-$X$1)*$I$1,-1),50))</f>
        <v>1500</v>
      </c>
      <c r="AC30" s="172"/>
      <c r="AD30" s="683"/>
      <c r="AE30" s="443"/>
      <c r="AF30" s="239"/>
    </row>
    <row r="33" spans="18:27" x14ac:dyDescent="0.3">
      <c r="S33" s="228"/>
      <c r="AA33" s="228"/>
    </row>
    <row r="34" spans="18:27" x14ac:dyDescent="0.3">
      <c r="R34" s="228"/>
    </row>
  </sheetData>
  <mergeCells count="137">
    <mergeCell ref="AF25:AF26"/>
    <mergeCell ref="AF27:AF28"/>
    <mergeCell ref="AF23:AF24"/>
    <mergeCell ref="A23:A24"/>
    <mergeCell ref="X23:Y24"/>
    <mergeCell ref="Z23:AA24"/>
    <mergeCell ref="AB23:AC24"/>
    <mergeCell ref="AD23:AE24"/>
    <mergeCell ref="A19:A20"/>
    <mergeCell ref="T19:U20"/>
    <mergeCell ref="A27:A28"/>
    <mergeCell ref="AB27:AC28"/>
    <mergeCell ref="AD27:AE28"/>
    <mergeCell ref="A25:A26"/>
    <mergeCell ref="Z25:AA26"/>
    <mergeCell ref="AB25:AC26"/>
    <mergeCell ref="AD25:AE26"/>
    <mergeCell ref="AD21:AE22"/>
    <mergeCell ref="AF13:AF14"/>
    <mergeCell ref="A17:A18"/>
    <mergeCell ref="R17:S18"/>
    <mergeCell ref="T17:U18"/>
    <mergeCell ref="X17:Y18"/>
    <mergeCell ref="Z17:AA18"/>
    <mergeCell ref="AB17:AC18"/>
    <mergeCell ref="AF17:AF18"/>
    <mergeCell ref="X19:Y20"/>
    <mergeCell ref="Z19:AA20"/>
    <mergeCell ref="AB19:AC20"/>
    <mergeCell ref="AD19:AE20"/>
    <mergeCell ref="AD17:AE18"/>
    <mergeCell ref="AF19:AF20"/>
    <mergeCell ref="A13:A14"/>
    <mergeCell ref="N13:O14"/>
    <mergeCell ref="R15:S16"/>
    <mergeCell ref="T13:U14"/>
    <mergeCell ref="X13:Y14"/>
    <mergeCell ref="Z13:AA14"/>
    <mergeCell ref="AB13:AC14"/>
    <mergeCell ref="AD13:AE14"/>
    <mergeCell ref="P13:Q14"/>
    <mergeCell ref="AD15:AE16"/>
    <mergeCell ref="A11:A12"/>
    <mergeCell ref="L11:M12"/>
    <mergeCell ref="N11:O12"/>
    <mergeCell ref="R11:S12"/>
    <mergeCell ref="T11:U12"/>
    <mergeCell ref="X11:Y12"/>
    <mergeCell ref="Z11:AA12"/>
    <mergeCell ref="AF11:AF12"/>
    <mergeCell ref="A9:A10"/>
    <mergeCell ref="J9:K10"/>
    <mergeCell ref="L9:M10"/>
    <mergeCell ref="N9:O10"/>
    <mergeCell ref="R9:S10"/>
    <mergeCell ref="T9:U10"/>
    <mergeCell ref="AD7:AE8"/>
    <mergeCell ref="T7:U8"/>
    <mergeCell ref="X7:Y8"/>
    <mergeCell ref="Z7:AA8"/>
    <mergeCell ref="A5:A6"/>
    <mergeCell ref="F5:G6"/>
    <mergeCell ref="H5:I6"/>
    <mergeCell ref="J5:K6"/>
    <mergeCell ref="AF9:AF10"/>
    <mergeCell ref="N4:O4"/>
    <mergeCell ref="R4:S4"/>
    <mergeCell ref="Z4:AA4"/>
    <mergeCell ref="AB4:AC4"/>
    <mergeCell ref="A4:C4"/>
    <mergeCell ref="D4:E4"/>
    <mergeCell ref="AB9:AC10"/>
    <mergeCell ref="AD9:AE10"/>
    <mergeCell ref="AF5:AF6"/>
    <mergeCell ref="A7:A8"/>
    <mergeCell ref="H7:I8"/>
    <mergeCell ref="J7:K8"/>
    <mergeCell ref="L7:M8"/>
    <mergeCell ref="N7:O8"/>
    <mergeCell ref="R7:S8"/>
    <mergeCell ref="AD5:AE6"/>
    <mergeCell ref="N5:O6"/>
    <mergeCell ref="R5:S6"/>
    <mergeCell ref="T5:U6"/>
    <mergeCell ref="X5:Y6"/>
    <mergeCell ref="Z5:AA6"/>
    <mergeCell ref="AB5:AC6"/>
    <mergeCell ref="AF7:AF8"/>
    <mergeCell ref="AB7:AC8"/>
    <mergeCell ref="B3:E3"/>
    <mergeCell ref="Z21:AA22"/>
    <mergeCell ref="AB15:AC16"/>
    <mergeCell ref="AB21:AC22"/>
    <mergeCell ref="P3:AE3"/>
    <mergeCell ref="I1:K1"/>
    <mergeCell ref="P1:Q1"/>
    <mergeCell ref="S1:T1"/>
    <mergeCell ref="X1:Y1"/>
    <mergeCell ref="F3:O3"/>
    <mergeCell ref="T4:U4"/>
    <mergeCell ref="X4:Y4"/>
    <mergeCell ref="P4:Q4"/>
    <mergeCell ref="F4:G4"/>
    <mergeCell ref="H4:I4"/>
    <mergeCell ref="J4:K4"/>
    <mergeCell ref="L4:M4"/>
    <mergeCell ref="AB11:AC12"/>
    <mergeCell ref="AD11:AE12"/>
    <mergeCell ref="B2:AE2"/>
    <mergeCell ref="L5:M6"/>
    <mergeCell ref="X9:Y10"/>
    <mergeCell ref="Z9:AA10"/>
    <mergeCell ref="AD4:AE4"/>
    <mergeCell ref="A15:A16"/>
    <mergeCell ref="A21:A22"/>
    <mergeCell ref="A29:A30"/>
    <mergeCell ref="AD29:AE30"/>
    <mergeCell ref="X15:Y16"/>
    <mergeCell ref="Z15:AA16"/>
    <mergeCell ref="V21:W22"/>
    <mergeCell ref="V19:W20"/>
    <mergeCell ref="V4:W4"/>
    <mergeCell ref="V5:W6"/>
    <mergeCell ref="V7:W8"/>
    <mergeCell ref="V9:W10"/>
    <mergeCell ref="V11:W12"/>
    <mergeCell ref="V13:W14"/>
    <mergeCell ref="V15:W16"/>
    <mergeCell ref="V17:W18"/>
    <mergeCell ref="X21:Y22"/>
    <mergeCell ref="P15:Q16"/>
    <mergeCell ref="P5:Q6"/>
    <mergeCell ref="P7:Q8"/>
    <mergeCell ref="P9:Q10"/>
    <mergeCell ref="P11:Q12"/>
    <mergeCell ref="R13:S14"/>
    <mergeCell ref="T15:U1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pageSetUpPr fitToPage="1"/>
  </sheetPr>
  <dimension ref="A1:AX48"/>
  <sheetViews>
    <sheetView topLeftCell="A2" zoomScale="50" zoomScaleNormal="50" workbookViewId="0">
      <selection activeCell="W41" sqref="W41"/>
    </sheetView>
  </sheetViews>
  <sheetFormatPr defaultColWidth="3" defaultRowHeight="16.5" x14ac:dyDescent="0.3"/>
  <cols>
    <col min="1" max="1" width="15.875" style="2" customWidth="1"/>
    <col min="2" max="5" width="10" style="2" customWidth="1"/>
    <col min="6" max="45" width="10" style="1" customWidth="1"/>
    <col min="46" max="50" width="10" style="2" customWidth="1"/>
    <col min="51" max="61" width="3.5" style="2" customWidth="1"/>
    <col min="62" max="249" width="3" style="2"/>
    <col min="250" max="251" width="3" style="2" customWidth="1"/>
    <col min="252" max="299" width="4.25" style="2" customWidth="1"/>
    <col min="300" max="301" width="3" style="2" customWidth="1"/>
    <col min="302" max="505" width="3" style="2"/>
    <col min="506" max="507" width="3" style="2" customWidth="1"/>
    <col min="508" max="555" width="4.25" style="2" customWidth="1"/>
    <col min="556" max="557" width="3" style="2" customWidth="1"/>
    <col min="558" max="761" width="3" style="2"/>
    <col min="762" max="763" width="3" style="2" customWidth="1"/>
    <col min="764" max="811" width="4.25" style="2" customWidth="1"/>
    <col min="812" max="813" width="3" style="2" customWidth="1"/>
    <col min="814" max="1017" width="3" style="2"/>
    <col min="1018" max="1019" width="3" style="2" customWidth="1"/>
    <col min="1020" max="1067" width="4.25" style="2" customWidth="1"/>
    <col min="1068" max="1069" width="3" style="2" customWidth="1"/>
    <col min="1070" max="1273" width="3" style="2"/>
    <col min="1274" max="1275" width="3" style="2" customWidth="1"/>
    <col min="1276" max="1323" width="4.25" style="2" customWidth="1"/>
    <col min="1324" max="1325" width="3" style="2" customWidth="1"/>
    <col min="1326" max="1529" width="3" style="2"/>
    <col min="1530" max="1531" width="3" style="2" customWidth="1"/>
    <col min="1532" max="1579" width="4.25" style="2" customWidth="1"/>
    <col min="1580" max="1581" width="3" style="2" customWidth="1"/>
    <col min="1582" max="1785" width="3" style="2"/>
    <col min="1786" max="1787" width="3" style="2" customWidth="1"/>
    <col min="1788" max="1835" width="4.25" style="2" customWidth="1"/>
    <col min="1836" max="1837" width="3" style="2" customWidth="1"/>
    <col min="1838" max="2041" width="3" style="2"/>
    <col min="2042" max="2043" width="3" style="2" customWidth="1"/>
    <col min="2044" max="2091" width="4.25" style="2" customWidth="1"/>
    <col min="2092" max="2093" width="3" style="2" customWidth="1"/>
    <col min="2094" max="2297" width="3" style="2"/>
    <col min="2298" max="2299" width="3" style="2" customWidth="1"/>
    <col min="2300" max="2347" width="4.25" style="2" customWidth="1"/>
    <col min="2348" max="2349" width="3" style="2" customWidth="1"/>
    <col min="2350" max="2553" width="3" style="2"/>
    <col min="2554" max="2555" width="3" style="2" customWidth="1"/>
    <col min="2556" max="2603" width="4.25" style="2" customWidth="1"/>
    <col min="2604" max="2605" width="3" style="2" customWidth="1"/>
    <col min="2606" max="2809" width="3" style="2"/>
    <col min="2810" max="2811" width="3" style="2" customWidth="1"/>
    <col min="2812" max="2859" width="4.25" style="2" customWidth="1"/>
    <col min="2860" max="2861" width="3" style="2" customWidth="1"/>
    <col min="2862" max="3065" width="3" style="2"/>
    <col min="3066" max="3067" width="3" style="2" customWidth="1"/>
    <col min="3068" max="3115" width="4.25" style="2" customWidth="1"/>
    <col min="3116" max="3117" width="3" style="2" customWidth="1"/>
    <col min="3118" max="3321" width="3" style="2"/>
    <col min="3322" max="3323" width="3" style="2" customWidth="1"/>
    <col min="3324" max="3371" width="4.25" style="2" customWidth="1"/>
    <col min="3372" max="3373" width="3" style="2" customWidth="1"/>
    <col min="3374" max="3577" width="3" style="2"/>
    <col min="3578" max="3579" width="3" style="2" customWidth="1"/>
    <col min="3580" max="3627" width="4.25" style="2" customWidth="1"/>
    <col min="3628" max="3629" width="3" style="2" customWidth="1"/>
    <col min="3630" max="3833" width="3" style="2"/>
    <col min="3834" max="3835" width="3" style="2" customWidth="1"/>
    <col min="3836" max="3883" width="4.25" style="2" customWidth="1"/>
    <col min="3884" max="3885" width="3" style="2" customWidth="1"/>
    <col min="3886" max="4089" width="3" style="2"/>
    <col min="4090" max="4091" width="3" style="2" customWidth="1"/>
    <col min="4092" max="4139" width="4.25" style="2" customWidth="1"/>
    <col min="4140" max="4141" width="3" style="2" customWidth="1"/>
    <col min="4142" max="4345" width="3" style="2"/>
    <col min="4346" max="4347" width="3" style="2" customWidth="1"/>
    <col min="4348" max="4395" width="4.25" style="2" customWidth="1"/>
    <col min="4396" max="4397" width="3" style="2" customWidth="1"/>
    <col min="4398" max="4601" width="3" style="2"/>
    <col min="4602" max="4603" width="3" style="2" customWidth="1"/>
    <col min="4604" max="4651" width="4.25" style="2" customWidth="1"/>
    <col min="4652" max="4653" width="3" style="2" customWidth="1"/>
    <col min="4654" max="4857" width="3" style="2"/>
    <col min="4858" max="4859" width="3" style="2" customWidth="1"/>
    <col min="4860" max="4907" width="4.25" style="2" customWidth="1"/>
    <col min="4908" max="4909" width="3" style="2" customWidth="1"/>
    <col min="4910" max="5113" width="3" style="2"/>
    <col min="5114" max="5115" width="3" style="2" customWidth="1"/>
    <col min="5116" max="5163" width="4.25" style="2" customWidth="1"/>
    <col min="5164" max="5165" width="3" style="2" customWidth="1"/>
    <col min="5166" max="5369" width="3" style="2"/>
    <col min="5370" max="5371" width="3" style="2" customWidth="1"/>
    <col min="5372" max="5419" width="4.25" style="2" customWidth="1"/>
    <col min="5420" max="5421" width="3" style="2" customWidth="1"/>
    <col min="5422" max="5625" width="3" style="2"/>
    <col min="5626" max="5627" width="3" style="2" customWidth="1"/>
    <col min="5628" max="5675" width="4.25" style="2" customWidth="1"/>
    <col min="5676" max="5677" width="3" style="2" customWidth="1"/>
    <col min="5678" max="5881" width="3" style="2"/>
    <col min="5882" max="5883" width="3" style="2" customWidth="1"/>
    <col min="5884" max="5931" width="4.25" style="2" customWidth="1"/>
    <col min="5932" max="5933" width="3" style="2" customWidth="1"/>
    <col min="5934" max="6137" width="3" style="2"/>
    <col min="6138" max="6139" width="3" style="2" customWidth="1"/>
    <col min="6140" max="6187" width="4.25" style="2" customWidth="1"/>
    <col min="6188" max="6189" width="3" style="2" customWidth="1"/>
    <col min="6190" max="6393" width="3" style="2"/>
    <col min="6394" max="6395" width="3" style="2" customWidth="1"/>
    <col min="6396" max="6443" width="4.25" style="2" customWidth="1"/>
    <col min="6444" max="6445" width="3" style="2" customWidth="1"/>
    <col min="6446" max="6649" width="3" style="2"/>
    <col min="6650" max="6651" width="3" style="2" customWidth="1"/>
    <col min="6652" max="6699" width="4.25" style="2" customWidth="1"/>
    <col min="6700" max="6701" width="3" style="2" customWidth="1"/>
    <col min="6702" max="6905" width="3" style="2"/>
    <col min="6906" max="6907" width="3" style="2" customWidth="1"/>
    <col min="6908" max="6955" width="4.25" style="2" customWidth="1"/>
    <col min="6956" max="6957" width="3" style="2" customWidth="1"/>
    <col min="6958" max="7161" width="3" style="2"/>
    <col min="7162" max="7163" width="3" style="2" customWidth="1"/>
    <col min="7164" max="7211" width="4.25" style="2" customWidth="1"/>
    <col min="7212" max="7213" width="3" style="2" customWidth="1"/>
    <col min="7214" max="7417" width="3" style="2"/>
    <col min="7418" max="7419" width="3" style="2" customWidth="1"/>
    <col min="7420" max="7467" width="4.25" style="2" customWidth="1"/>
    <col min="7468" max="7469" width="3" style="2" customWidth="1"/>
    <col min="7470" max="7673" width="3" style="2"/>
    <col min="7674" max="7675" width="3" style="2" customWidth="1"/>
    <col min="7676" max="7723" width="4.25" style="2" customWidth="1"/>
    <col min="7724" max="7725" width="3" style="2" customWidth="1"/>
    <col min="7726" max="7929" width="3" style="2"/>
    <col min="7930" max="7931" width="3" style="2" customWidth="1"/>
    <col min="7932" max="7979" width="4.25" style="2" customWidth="1"/>
    <col min="7980" max="7981" width="3" style="2" customWidth="1"/>
    <col min="7982" max="8185" width="3" style="2"/>
    <col min="8186" max="8187" width="3" style="2" customWidth="1"/>
    <col min="8188" max="8235" width="4.25" style="2" customWidth="1"/>
    <col min="8236" max="8237" width="3" style="2" customWidth="1"/>
    <col min="8238" max="8441" width="3" style="2"/>
    <col min="8442" max="8443" width="3" style="2" customWidth="1"/>
    <col min="8444" max="8491" width="4.25" style="2" customWidth="1"/>
    <col min="8492" max="8493" width="3" style="2" customWidth="1"/>
    <col min="8494" max="8697" width="3" style="2"/>
    <col min="8698" max="8699" width="3" style="2" customWidth="1"/>
    <col min="8700" max="8747" width="4.25" style="2" customWidth="1"/>
    <col min="8748" max="8749" width="3" style="2" customWidth="1"/>
    <col min="8750" max="8953" width="3" style="2"/>
    <col min="8954" max="8955" width="3" style="2" customWidth="1"/>
    <col min="8956" max="9003" width="4.25" style="2" customWidth="1"/>
    <col min="9004" max="9005" width="3" style="2" customWidth="1"/>
    <col min="9006" max="9209" width="3" style="2"/>
    <col min="9210" max="9211" width="3" style="2" customWidth="1"/>
    <col min="9212" max="9259" width="4.25" style="2" customWidth="1"/>
    <col min="9260" max="9261" width="3" style="2" customWidth="1"/>
    <col min="9262" max="9465" width="3" style="2"/>
    <col min="9466" max="9467" width="3" style="2" customWidth="1"/>
    <col min="9468" max="9515" width="4.25" style="2" customWidth="1"/>
    <col min="9516" max="9517" width="3" style="2" customWidth="1"/>
    <col min="9518" max="9721" width="3" style="2"/>
    <col min="9722" max="9723" width="3" style="2" customWidth="1"/>
    <col min="9724" max="9771" width="4.25" style="2" customWidth="1"/>
    <col min="9772" max="9773" width="3" style="2" customWidth="1"/>
    <col min="9774" max="9977" width="3" style="2"/>
    <col min="9978" max="9979" width="3" style="2" customWidth="1"/>
    <col min="9980" max="10027" width="4.25" style="2" customWidth="1"/>
    <col min="10028" max="10029" width="3" style="2" customWidth="1"/>
    <col min="10030" max="10233" width="3" style="2"/>
    <col min="10234" max="10235" width="3" style="2" customWidth="1"/>
    <col min="10236" max="10283" width="4.25" style="2" customWidth="1"/>
    <col min="10284" max="10285" width="3" style="2" customWidth="1"/>
    <col min="10286" max="10489" width="3" style="2"/>
    <col min="10490" max="10491" width="3" style="2" customWidth="1"/>
    <col min="10492" max="10539" width="4.25" style="2" customWidth="1"/>
    <col min="10540" max="10541" width="3" style="2" customWidth="1"/>
    <col min="10542" max="10745" width="3" style="2"/>
    <col min="10746" max="10747" width="3" style="2" customWidth="1"/>
    <col min="10748" max="10795" width="4.25" style="2" customWidth="1"/>
    <col min="10796" max="10797" width="3" style="2" customWidth="1"/>
    <col min="10798" max="11001" width="3" style="2"/>
    <col min="11002" max="11003" width="3" style="2" customWidth="1"/>
    <col min="11004" max="11051" width="4.25" style="2" customWidth="1"/>
    <col min="11052" max="11053" width="3" style="2" customWidth="1"/>
    <col min="11054" max="11257" width="3" style="2"/>
    <col min="11258" max="11259" width="3" style="2" customWidth="1"/>
    <col min="11260" max="11307" width="4.25" style="2" customWidth="1"/>
    <col min="11308" max="11309" width="3" style="2" customWidth="1"/>
    <col min="11310" max="11513" width="3" style="2"/>
    <col min="11514" max="11515" width="3" style="2" customWidth="1"/>
    <col min="11516" max="11563" width="4.25" style="2" customWidth="1"/>
    <col min="11564" max="11565" width="3" style="2" customWidth="1"/>
    <col min="11566" max="11769" width="3" style="2"/>
    <col min="11770" max="11771" width="3" style="2" customWidth="1"/>
    <col min="11772" max="11819" width="4.25" style="2" customWidth="1"/>
    <col min="11820" max="11821" width="3" style="2" customWidth="1"/>
    <col min="11822" max="12025" width="3" style="2"/>
    <col min="12026" max="12027" width="3" style="2" customWidth="1"/>
    <col min="12028" max="12075" width="4.25" style="2" customWidth="1"/>
    <col min="12076" max="12077" width="3" style="2" customWidth="1"/>
    <col min="12078" max="12281" width="3" style="2"/>
    <col min="12282" max="12283" width="3" style="2" customWidth="1"/>
    <col min="12284" max="12331" width="4.25" style="2" customWidth="1"/>
    <col min="12332" max="12333" width="3" style="2" customWidth="1"/>
    <col min="12334" max="12537" width="3" style="2"/>
    <col min="12538" max="12539" width="3" style="2" customWidth="1"/>
    <col min="12540" max="12587" width="4.25" style="2" customWidth="1"/>
    <col min="12588" max="12589" width="3" style="2" customWidth="1"/>
    <col min="12590" max="12793" width="3" style="2"/>
    <col min="12794" max="12795" width="3" style="2" customWidth="1"/>
    <col min="12796" max="12843" width="4.25" style="2" customWidth="1"/>
    <col min="12844" max="12845" width="3" style="2" customWidth="1"/>
    <col min="12846" max="13049" width="3" style="2"/>
    <col min="13050" max="13051" width="3" style="2" customWidth="1"/>
    <col min="13052" max="13099" width="4.25" style="2" customWidth="1"/>
    <col min="13100" max="13101" width="3" style="2" customWidth="1"/>
    <col min="13102" max="13305" width="3" style="2"/>
    <col min="13306" max="13307" width="3" style="2" customWidth="1"/>
    <col min="13308" max="13355" width="4.25" style="2" customWidth="1"/>
    <col min="13356" max="13357" width="3" style="2" customWidth="1"/>
    <col min="13358" max="13561" width="3" style="2"/>
    <col min="13562" max="13563" width="3" style="2" customWidth="1"/>
    <col min="13564" max="13611" width="4.25" style="2" customWidth="1"/>
    <col min="13612" max="13613" width="3" style="2" customWidth="1"/>
    <col min="13614" max="13817" width="3" style="2"/>
    <col min="13818" max="13819" width="3" style="2" customWidth="1"/>
    <col min="13820" max="13867" width="4.25" style="2" customWidth="1"/>
    <col min="13868" max="13869" width="3" style="2" customWidth="1"/>
    <col min="13870" max="14073" width="3" style="2"/>
    <col min="14074" max="14075" width="3" style="2" customWidth="1"/>
    <col min="14076" max="14123" width="4.25" style="2" customWidth="1"/>
    <col min="14124" max="14125" width="3" style="2" customWidth="1"/>
    <col min="14126" max="14329" width="3" style="2"/>
    <col min="14330" max="14331" width="3" style="2" customWidth="1"/>
    <col min="14332" max="14379" width="4.25" style="2" customWidth="1"/>
    <col min="14380" max="14381" width="3" style="2" customWidth="1"/>
    <col min="14382" max="14585" width="3" style="2"/>
    <col min="14586" max="14587" width="3" style="2" customWidth="1"/>
    <col min="14588" max="14635" width="4.25" style="2" customWidth="1"/>
    <col min="14636" max="14637" width="3" style="2" customWidth="1"/>
    <col min="14638" max="14841" width="3" style="2"/>
    <col min="14842" max="14843" width="3" style="2" customWidth="1"/>
    <col min="14844" max="14891" width="4.25" style="2" customWidth="1"/>
    <col min="14892" max="14893" width="3" style="2" customWidth="1"/>
    <col min="14894" max="15097" width="3" style="2"/>
    <col min="15098" max="15099" width="3" style="2" customWidth="1"/>
    <col min="15100" max="15147" width="4.25" style="2" customWidth="1"/>
    <col min="15148" max="15149" width="3" style="2" customWidth="1"/>
    <col min="15150" max="15353" width="3" style="2"/>
    <col min="15354" max="15355" width="3" style="2" customWidth="1"/>
    <col min="15356" max="15403" width="4.25" style="2" customWidth="1"/>
    <col min="15404" max="15405" width="3" style="2" customWidth="1"/>
    <col min="15406" max="15609" width="3" style="2"/>
    <col min="15610" max="15611" width="3" style="2" customWidth="1"/>
    <col min="15612" max="15659" width="4.25" style="2" customWidth="1"/>
    <col min="15660" max="15661" width="3" style="2" customWidth="1"/>
    <col min="15662" max="15865" width="3" style="2"/>
    <col min="15866" max="15867" width="3" style="2" customWidth="1"/>
    <col min="15868" max="15915" width="4.25" style="2" customWidth="1"/>
    <col min="15916" max="15917" width="3" style="2" customWidth="1"/>
    <col min="15918" max="16121" width="3" style="2"/>
    <col min="16122" max="16123" width="3" style="2" customWidth="1"/>
    <col min="16124" max="16171" width="4.25" style="2" customWidth="1"/>
    <col min="16172" max="16173" width="3" style="2" customWidth="1"/>
    <col min="16174" max="16384" width="3" style="2"/>
  </cols>
  <sheetData>
    <row r="1" spans="1:50" ht="26.25" hidden="1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</row>
    <row r="2" spans="1:50" ht="49.5" customHeight="1" thickBot="1" x14ac:dyDescent="0.35">
      <c r="B2" s="513" t="s">
        <v>68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3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50" s="170" customFormat="1" ht="51.75" customHeight="1" x14ac:dyDescent="0.3">
      <c r="A3" s="165" t="s">
        <v>48</v>
      </c>
      <c r="B3" s="514" t="s">
        <v>238</v>
      </c>
      <c r="C3" s="515"/>
      <c r="D3" s="515"/>
      <c r="E3" s="516"/>
      <c r="F3" s="517" t="s">
        <v>240</v>
      </c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  <c r="AG3" s="519"/>
      <c r="AH3" s="518" t="s">
        <v>296</v>
      </c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  <c r="AT3" s="515"/>
      <c r="AU3" s="515"/>
      <c r="AV3" s="515"/>
      <c r="AW3" s="519"/>
      <c r="AX3" s="225"/>
    </row>
    <row r="4" spans="1:50" s="139" customFormat="1" ht="51.75" customHeight="1" x14ac:dyDescent="0.3">
      <c r="A4" s="507" t="s">
        <v>67</v>
      </c>
      <c r="B4" s="508"/>
      <c r="C4" s="508"/>
      <c r="D4" s="509" t="s">
        <v>49</v>
      </c>
      <c r="E4" s="510"/>
      <c r="F4" s="468">
        <v>1.1000000000000001</v>
      </c>
      <c r="G4" s="468"/>
      <c r="H4" s="503">
        <f>+F4+H5</f>
        <v>2.2999999999999998</v>
      </c>
      <c r="I4" s="503"/>
      <c r="J4" s="503">
        <f>+H4+J7</f>
        <v>3.5999999999999996</v>
      </c>
      <c r="K4" s="503"/>
      <c r="L4" s="503">
        <f>J4+L9</f>
        <v>4.6999999999999993</v>
      </c>
      <c r="M4" s="503"/>
      <c r="N4" s="503">
        <f>L4+N11</f>
        <v>5.7999999999999989</v>
      </c>
      <c r="O4" s="503"/>
      <c r="P4" s="503">
        <f>+N4+P13</f>
        <v>6.8999999999999986</v>
      </c>
      <c r="Q4" s="503"/>
      <c r="R4" s="503">
        <f>+P4+R15</f>
        <v>7.5999999999999988</v>
      </c>
      <c r="S4" s="503"/>
      <c r="T4" s="503">
        <f>+R4+T17</f>
        <v>9.3999999999999986</v>
      </c>
      <c r="U4" s="503"/>
      <c r="V4" s="503">
        <f>+T4+V19</f>
        <v>11.299999999999999</v>
      </c>
      <c r="W4" s="503"/>
      <c r="X4" s="503">
        <f>+V4+X21</f>
        <v>12.299999999999999</v>
      </c>
      <c r="Y4" s="503"/>
      <c r="Z4" s="503">
        <f>+X4+Z23</f>
        <v>13.299999999999999</v>
      </c>
      <c r="AA4" s="503"/>
      <c r="AB4" s="503">
        <f>+Z4+AB25</f>
        <v>13.899999999999999</v>
      </c>
      <c r="AC4" s="503"/>
      <c r="AD4" s="503">
        <f>+AB4+AD27</f>
        <v>15.299999999999999</v>
      </c>
      <c r="AE4" s="503"/>
      <c r="AF4" s="503">
        <f>+AD4+AF29</f>
        <v>16.2</v>
      </c>
      <c r="AG4" s="504"/>
      <c r="AH4" s="505">
        <f>+AF4+$AH$31</f>
        <v>17.2</v>
      </c>
      <c r="AI4" s="503"/>
      <c r="AJ4" s="503">
        <f>+AH4+AJ33</f>
        <v>17.899999999999999</v>
      </c>
      <c r="AK4" s="503"/>
      <c r="AL4" s="503">
        <f>+AJ4+AL35</f>
        <v>18.7</v>
      </c>
      <c r="AM4" s="503"/>
      <c r="AN4" s="503">
        <f>+AL4+AN37</f>
        <v>19.599999999999998</v>
      </c>
      <c r="AO4" s="503"/>
      <c r="AP4" s="503">
        <f>+AN4+AP39</f>
        <v>19.999999999999996</v>
      </c>
      <c r="AQ4" s="503"/>
      <c r="AR4" s="503">
        <f>+AP4+AR41</f>
        <v>20.699999999999996</v>
      </c>
      <c r="AS4" s="503"/>
      <c r="AT4" s="731">
        <f>+AR4+AT43</f>
        <v>21.599999999999994</v>
      </c>
      <c r="AU4" s="732"/>
      <c r="AV4" s="502">
        <f>+AT4+AV45</f>
        <v>22.599999999999994</v>
      </c>
      <c r="AW4" s="506"/>
    </row>
    <row r="5" spans="1:50" s="139" customFormat="1" ht="28.5" customHeight="1" x14ac:dyDescent="0.3">
      <c r="A5" s="477" t="s">
        <v>121</v>
      </c>
      <c r="B5" s="140"/>
      <c r="C5" s="141">
        <f>MROUND(ROUNDDOWN(B6*0.8,-1),50)</f>
        <v>1200</v>
      </c>
      <c r="D5" s="142"/>
      <c r="E5" s="143">
        <f>C5-$S$1</f>
        <v>0</v>
      </c>
      <c r="F5" s="479" t="s">
        <v>286</v>
      </c>
      <c r="G5" s="466"/>
      <c r="H5" s="468">
        <v>1.2</v>
      </c>
      <c r="I5" s="468"/>
      <c r="J5" s="434">
        <f>H5+J7</f>
        <v>2.5</v>
      </c>
      <c r="K5" s="462"/>
      <c r="L5" s="434">
        <f>J5+L9</f>
        <v>3.6</v>
      </c>
      <c r="M5" s="462"/>
      <c r="N5" s="434">
        <f>L5+N11</f>
        <v>4.7</v>
      </c>
      <c r="O5" s="462"/>
      <c r="P5" s="434">
        <f>N5+P13</f>
        <v>5.8000000000000007</v>
      </c>
      <c r="Q5" s="462"/>
      <c r="R5" s="434">
        <f>P5+R15</f>
        <v>6.5000000000000009</v>
      </c>
      <c r="S5" s="462"/>
      <c r="T5" s="434">
        <f>R5+T17</f>
        <v>8.3000000000000007</v>
      </c>
      <c r="U5" s="462"/>
      <c r="V5" s="434">
        <f>T5+V19</f>
        <v>10.200000000000001</v>
      </c>
      <c r="W5" s="462"/>
      <c r="X5" s="434">
        <f>V5+X21</f>
        <v>11.200000000000001</v>
      </c>
      <c r="Y5" s="462"/>
      <c r="Z5" s="434">
        <f>X5+Z23</f>
        <v>12.200000000000001</v>
      </c>
      <c r="AA5" s="462"/>
      <c r="AB5" s="434">
        <f>Z5+AB25</f>
        <v>12.8</v>
      </c>
      <c r="AC5" s="462"/>
      <c r="AD5" s="434">
        <f>AB5+AD27</f>
        <v>14.200000000000001</v>
      </c>
      <c r="AE5" s="462"/>
      <c r="AF5" s="434">
        <f>AD5+AF29</f>
        <v>15.100000000000001</v>
      </c>
      <c r="AG5" s="461"/>
      <c r="AH5" s="648">
        <f>AF5+$AH$31</f>
        <v>16.100000000000001</v>
      </c>
      <c r="AI5" s="462"/>
      <c r="AJ5" s="434">
        <f>AH5+$AJ$33</f>
        <v>16.8</v>
      </c>
      <c r="AK5" s="462"/>
      <c r="AL5" s="434">
        <f>AJ5+$AL$35</f>
        <v>17.600000000000001</v>
      </c>
      <c r="AM5" s="462"/>
      <c r="AN5" s="434">
        <f>AL5+$AN$37</f>
        <v>18.5</v>
      </c>
      <c r="AO5" s="462"/>
      <c r="AP5" s="434">
        <f>AN5+$AP$39</f>
        <v>18.899999999999999</v>
      </c>
      <c r="AQ5" s="462"/>
      <c r="AR5" s="434">
        <f>AP5+$AR$41</f>
        <v>19.599999999999998</v>
      </c>
      <c r="AS5" s="462"/>
      <c r="AT5" s="726">
        <f>AR5+$AT$43</f>
        <v>20.499999999999996</v>
      </c>
      <c r="AU5" s="721"/>
      <c r="AV5" s="726">
        <f>AT5+$AV$45</f>
        <v>21.499999999999996</v>
      </c>
      <c r="AW5" s="724"/>
    </row>
    <row r="6" spans="1:50" s="139" customFormat="1" ht="28.5" customHeight="1" x14ac:dyDescent="0.3">
      <c r="A6" s="453"/>
      <c r="B6" s="144">
        <v>1500</v>
      </c>
      <c r="C6" s="145"/>
      <c r="D6" s="146">
        <f>B6-$P$1</f>
        <v>0</v>
      </c>
      <c r="E6" s="147"/>
      <c r="F6" s="467"/>
      <c r="G6" s="457"/>
      <c r="H6" s="468"/>
      <c r="I6" s="468"/>
      <c r="J6" s="436"/>
      <c r="K6" s="464"/>
      <c r="L6" s="436"/>
      <c r="M6" s="464"/>
      <c r="N6" s="436"/>
      <c r="O6" s="464"/>
      <c r="P6" s="436"/>
      <c r="Q6" s="464"/>
      <c r="R6" s="436"/>
      <c r="S6" s="464"/>
      <c r="T6" s="436"/>
      <c r="U6" s="464"/>
      <c r="V6" s="436"/>
      <c r="W6" s="464"/>
      <c r="X6" s="436"/>
      <c r="Y6" s="464"/>
      <c r="Z6" s="436"/>
      <c r="AA6" s="464"/>
      <c r="AB6" s="436"/>
      <c r="AC6" s="464"/>
      <c r="AD6" s="436"/>
      <c r="AE6" s="464"/>
      <c r="AF6" s="436"/>
      <c r="AG6" s="463"/>
      <c r="AH6" s="649"/>
      <c r="AI6" s="464"/>
      <c r="AJ6" s="436"/>
      <c r="AK6" s="464"/>
      <c r="AL6" s="436"/>
      <c r="AM6" s="464"/>
      <c r="AN6" s="436"/>
      <c r="AO6" s="464"/>
      <c r="AP6" s="436"/>
      <c r="AQ6" s="464"/>
      <c r="AR6" s="436"/>
      <c r="AS6" s="464"/>
      <c r="AT6" s="733"/>
      <c r="AU6" s="723"/>
      <c r="AV6" s="733"/>
      <c r="AW6" s="725"/>
    </row>
    <row r="7" spans="1:50" s="139" customFormat="1" ht="28.5" customHeight="1" x14ac:dyDescent="0.3">
      <c r="A7" s="477" t="s">
        <v>122</v>
      </c>
      <c r="B7" s="140"/>
      <c r="C7" s="141">
        <f>MROUND(ROUNDDOWN(B8*0.8,-1),50)</f>
        <v>1200</v>
      </c>
      <c r="D7" s="142"/>
      <c r="E7" s="143">
        <f>C7-$S$1</f>
        <v>0</v>
      </c>
      <c r="F7" s="168"/>
      <c r="G7" s="162">
        <f>MROUND(ROUNDDOWN(F8*0.8,-1),50)</f>
        <v>1200</v>
      </c>
      <c r="H7" s="479" t="s">
        <v>285</v>
      </c>
      <c r="I7" s="466"/>
      <c r="J7" s="468">
        <v>1.3</v>
      </c>
      <c r="K7" s="468"/>
      <c r="L7" s="434">
        <f>J7+L9</f>
        <v>2.4000000000000004</v>
      </c>
      <c r="M7" s="462"/>
      <c r="N7" s="434">
        <f>L7+N11</f>
        <v>3.5000000000000004</v>
      </c>
      <c r="O7" s="462"/>
      <c r="P7" s="434">
        <f>N7+P13</f>
        <v>4.6000000000000005</v>
      </c>
      <c r="Q7" s="462"/>
      <c r="R7" s="434">
        <f>P7+R15</f>
        <v>5.3000000000000007</v>
      </c>
      <c r="S7" s="462"/>
      <c r="T7" s="434">
        <f>R7+T17</f>
        <v>7.1000000000000005</v>
      </c>
      <c r="U7" s="462"/>
      <c r="V7" s="434">
        <f>T7+V19</f>
        <v>9</v>
      </c>
      <c r="W7" s="462"/>
      <c r="X7" s="434">
        <f>V7+X21</f>
        <v>10</v>
      </c>
      <c r="Y7" s="462"/>
      <c r="Z7" s="434">
        <f>X7+Z23</f>
        <v>11</v>
      </c>
      <c r="AA7" s="462"/>
      <c r="AB7" s="434">
        <f>Z7+AB25</f>
        <v>11.6</v>
      </c>
      <c r="AC7" s="462"/>
      <c r="AD7" s="434">
        <f>AB7+AD27</f>
        <v>13</v>
      </c>
      <c r="AE7" s="462"/>
      <c r="AF7" s="434">
        <f>AD7+AF29</f>
        <v>13.9</v>
      </c>
      <c r="AG7" s="461"/>
      <c r="AH7" s="648">
        <f t="shared" ref="AH7" si="0">AF7+$AH$31</f>
        <v>14.9</v>
      </c>
      <c r="AI7" s="462"/>
      <c r="AJ7" s="434">
        <f t="shared" ref="AJ7" si="1">AH7+$AJ$33</f>
        <v>15.6</v>
      </c>
      <c r="AK7" s="462"/>
      <c r="AL7" s="434">
        <f t="shared" ref="AL7" si="2">AJ7+$AL$35</f>
        <v>16.399999999999999</v>
      </c>
      <c r="AM7" s="462"/>
      <c r="AN7" s="434">
        <f t="shared" ref="AN7" si="3">AL7+$AN$37</f>
        <v>17.299999999999997</v>
      </c>
      <c r="AO7" s="462"/>
      <c r="AP7" s="434">
        <f t="shared" ref="AP7" si="4">AN7+$AP$39</f>
        <v>17.699999999999996</v>
      </c>
      <c r="AQ7" s="462"/>
      <c r="AR7" s="434">
        <f>AP7+$AR$41</f>
        <v>18.399999999999995</v>
      </c>
      <c r="AS7" s="462"/>
      <c r="AT7" s="726">
        <f t="shared" ref="AT7" si="5">AR7+$AT$43</f>
        <v>19.299999999999994</v>
      </c>
      <c r="AU7" s="721"/>
      <c r="AV7" s="726">
        <f t="shared" ref="AV7" si="6">AT7+$AV$45</f>
        <v>20.299999999999994</v>
      </c>
      <c r="AW7" s="724"/>
    </row>
    <row r="8" spans="1:50" s="139" customFormat="1" ht="28.5" customHeight="1" x14ac:dyDescent="0.3">
      <c r="A8" s="453"/>
      <c r="B8" s="144">
        <f>B6</f>
        <v>1500</v>
      </c>
      <c r="C8" s="145"/>
      <c r="D8" s="146">
        <f>B8-$P$1</f>
        <v>0</v>
      </c>
      <c r="E8" s="147"/>
      <c r="F8" s="332">
        <f>IF((H5)&lt;=$X$1,$P$1,$P$1+MROUND(ROUNDDOWN((H5-$X$1)*$I$1,-1),50))</f>
        <v>1500</v>
      </c>
      <c r="G8" s="171"/>
      <c r="H8" s="467"/>
      <c r="I8" s="457"/>
      <c r="J8" s="468"/>
      <c r="K8" s="468"/>
      <c r="L8" s="436"/>
      <c r="M8" s="464"/>
      <c r="N8" s="436"/>
      <c r="O8" s="464"/>
      <c r="P8" s="436"/>
      <c r="Q8" s="464"/>
      <c r="R8" s="436"/>
      <c r="S8" s="464"/>
      <c r="T8" s="436"/>
      <c r="U8" s="464"/>
      <c r="V8" s="436"/>
      <c r="W8" s="464"/>
      <c r="X8" s="436"/>
      <c r="Y8" s="464"/>
      <c r="Z8" s="436"/>
      <c r="AA8" s="464"/>
      <c r="AB8" s="436"/>
      <c r="AC8" s="464"/>
      <c r="AD8" s="436"/>
      <c r="AE8" s="464"/>
      <c r="AF8" s="436"/>
      <c r="AG8" s="463"/>
      <c r="AH8" s="649"/>
      <c r="AI8" s="464"/>
      <c r="AJ8" s="436"/>
      <c r="AK8" s="464"/>
      <c r="AL8" s="436"/>
      <c r="AM8" s="464"/>
      <c r="AN8" s="436"/>
      <c r="AO8" s="464"/>
      <c r="AP8" s="436"/>
      <c r="AQ8" s="464"/>
      <c r="AR8" s="436"/>
      <c r="AS8" s="464"/>
      <c r="AT8" s="733"/>
      <c r="AU8" s="723"/>
      <c r="AV8" s="733"/>
      <c r="AW8" s="725"/>
    </row>
    <row r="9" spans="1:50" s="139" customFormat="1" ht="28.5" customHeight="1" x14ac:dyDescent="0.3">
      <c r="A9" s="477" t="s">
        <v>123</v>
      </c>
      <c r="B9" s="140"/>
      <c r="C9" s="141">
        <f>MROUND(ROUNDDOWN(B10*0.8,-1),50)</f>
        <v>1200</v>
      </c>
      <c r="D9" s="142"/>
      <c r="E9" s="143">
        <f>C9-$S$1</f>
        <v>0</v>
      </c>
      <c r="F9" s="168"/>
      <c r="G9" s="162">
        <f>MROUND(ROUNDDOWN(F10*0.8,-1),50)</f>
        <v>1200</v>
      </c>
      <c r="H9" s="168"/>
      <c r="I9" s="162">
        <f>MROUND(ROUNDDOWN(H10*0.8,-1),50)</f>
        <v>1200</v>
      </c>
      <c r="J9" s="479" t="s">
        <v>284</v>
      </c>
      <c r="K9" s="466"/>
      <c r="L9" s="468">
        <v>1.1000000000000001</v>
      </c>
      <c r="M9" s="468"/>
      <c r="N9" s="446">
        <f>L9+N11</f>
        <v>2.2000000000000002</v>
      </c>
      <c r="O9" s="447"/>
      <c r="P9" s="446">
        <f>N9+P13</f>
        <v>3.3000000000000003</v>
      </c>
      <c r="Q9" s="447"/>
      <c r="R9" s="446">
        <f>P9+R15</f>
        <v>4</v>
      </c>
      <c r="S9" s="447"/>
      <c r="T9" s="446">
        <f>R9+T17</f>
        <v>5.8</v>
      </c>
      <c r="U9" s="447"/>
      <c r="V9" s="446">
        <f>T9+V19</f>
        <v>7.6999999999999993</v>
      </c>
      <c r="W9" s="447"/>
      <c r="X9" s="446">
        <f>V9+X21</f>
        <v>8.6999999999999993</v>
      </c>
      <c r="Y9" s="447"/>
      <c r="Z9" s="446">
        <f>X9+Z23</f>
        <v>9.6999999999999993</v>
      </c>
      <c r="AA9" s="447"/>
      <c r="AB9" s="446">
        <f>Z9+AB25</f>
        <v>10.299999999999999</v>
      </c>
      <c r="AC9" s="447"/>
      <c r="AD9" s="446">
        <f>AB9+AD27</f>
        <v>11.7</v>
      </c>
      <c r="AE9" s="447"/>
      <c r="AF9" s="446">
        <f>AD9+AF29</f>
        <v>12.6</v>
      </c>
      <c r="AG9" s="490"/>
      <c r="AH9" s="648">
        <f t="shared" ref="AH9" si="7">AF9+$AH$31</f>
        <v>13.6</v>
      </c>
      <c r="AI9" s="462"/>
      <c r="AJ9" s="434">
        <f t="shared" ref="AJ9" si="8">AH9+$AJ$33</f>
        <v>14.299999999999999</v>
      </c>
      <c r="AK9" s="462"/>
      <c r="AL9" s="434">
        <f t="shared" ref="AL9" si="9">AJ9+$AL$35</f>
        <v>15.1</v>
      </c>
      <c r="AM9" s="462"/>
      <c r="AN9" s="434">
        <f t="shared" ref="AN9" si="10">AL9+$AN$37</f>
        <v>16</v>
      </c>
      <c r="AO9" s="462"/>
      <c r="AP9" s="434">
        <f t="shared" ref="AP9" si="11">AN9+$AP$39</f>
        <v>16.399999999999999</v>
      </c>
      <c r="AQ9" s="462"/>
      <c r="AR9" s="434">
        <f t="shared" ref="AR9" si="12">AP9+$AR$41</f>
        <v>17.099999999999998</v>
      </c>
      <c r="AS9" s="462"/>
      <c r="AT9" s="726">
        <f t="shared" ref="AT9" si="13">AR9+$AT$43</f>
        <v>17.999999999999996</v>
      </c>
      <c r="AU9" s="721"/>
      <c r="AV9" s="726">
        <f t="shared" ref="AV9" si="14">AT9+$AV$45</f>
        <v>18.999999999999996</v>
      </c>
      <c r="AW9" s="724"/>
    </row>
    <row r="10" spans="1:50" s="139" customFormat="1" ht="28.5" customHeight="1" x14ac:dyDescent="0.3">
      <c r="A10" s="453"/>
      <c r="B10" s="144">
        <v>1500</v>
      </c>
      <c r="C10" s="145"/>
      <c r="D10" s="146">
        <f>B10-$P$1</f>
        <v>0</v>
      </c>
      <c r="E10" s="147"/>
      <c r="F10" s="332">
        <f>IF((J5)&lt;=$X$1,$P$1,$P$1+MROUND(ROUNDDOWN((J5-$X$1)*$I$1,-1),50))</f>
        <v>1500</v>
      </c>
      <c r="G10" s="171"/>
      <c r="H10" s="332">
        <f>IF((J7)&lt;=$X$1,$P$1,$P$1+MROUND(ROUNDDOWN((J7-$X$1)*$I$1,-1),50))</f>
        <v>1500</v>
      </c>
      <c r="I10" s="171"/>
      <c r="J10" s="467"/>
      <c r="K10" s="457"/>
      <c r="L10" s="468"/>
      <c r="M10" s="468"/>
      <c r="N10" s="448"/>
      <c r="O10" s="449"/>
      <c r="P10" s="448"/>
      <c r="Q10" s="449"/>
      <c r="R10" s="448"/>
      <c r="S10" s="449"/>
      <c r="T10" s="448"/>
      <c r="U10" s="449"/>
      <c r="V10" s="448"/>
      <c r="W10" s="449"/>
      <c r="X10" s="448"/>
      <c r="Y10" s="449"/>
      <c r="Z10" s="448"/>
      <c r="AA10" s="449"/>
      <c r="AB10" s="448"/>
      <c r="AC10" s="449"/>
      <c r="AD10" s="448"/>
      <c r="AE10" s="449"/>
      <c r="AF10" s="448"/>
      <c r="AG10" s="491"/>
      <c r="AH10" s="649"/>
      <c r="AI10" s="464"/>
      <c r="AJ10" s="436"/>
      <c r="AK10" s="464"/>
      <c r="AL10" s="436"/>
      <c r="AM10" s="464"/>
      <c r="AN10" s="436"/>
      <c r="AO10" s="464"/>
      <c r="AP10" s="436"/>
      <c r="AQ10" s="464"/>
      <c r="AR10" s="436"/>
      <c r="AS10" s="464"/>
      <c r="AT10" s="733"/>
      <c r="AU10" s="723"/>
      <c r="AV10" s="733"/>
      <c r="AW10" s="725"/>
    </row>
    <row r="11" spans="1:50" s="139" customFormat="1" ht="28.5" customHeight="1" x14ac:dyDescent="0.3">
      <c r="A11" s="477" t="s">
        <v>124</v>
      </c>
      <c r="B11" s="140"/>
      <c r="C11" s="141">
        <f>MROUND(ROUNDDOWN(B12*0.8,-1),50)</f>
        <v>1200</v>
      </c>
      <c r="D11" s="142"/>
      <c r="E11" s="143">
        <f>C11-$S$1</f>
        <v>0</v>
      </c>
      <c r="F11" s="168"/>
      <c r="G11" s="162">
        <f>MROUND(ROUNDDOWN(F12*0.8,-1),50)</f>
        <v>1200</v>
      </c>
      <c r="H11" s="168"/>
      <c r="I11" s="162">
        <f>MROUND(ROUNDDOWN(H12*0.8,-1),50)</f>
        <v>1200</v>
      </c>
      <c r="J11" s="168"/>
      <c r="K11" s="162">
        <f>MROUND(ROUNDDOWN(J12*0.8,-1),50)</f>
        <v>1200</v>
      </c>
      <c r="L11" s="440" t="s">
        <v>283</v>
      </c>
      <c r="M11" s="466"/>
      <c r="N11" s="468">
        <v>1.1000000000000001</v>
      </c>
      <c r="O11" s="468"/>
      <c r="P11" s="434">
        <f>N11+P13</f>
        <v>2.2000000000000002</v>
      </c>
      <c r="Q11" s="462"/>
      <c r="R11" s="434">
        <f>P11+R15</f>
        <v>2.9000000000000004</v>
      </c>
      <c r="S11" s="462"/>
      <c r="T11" s="434">
        <f>R11+T17</f>
        <v>4.7</v>
      </c>
      <c r="U11" s="462"/>
      <c r="V11" s="434">
        <f>T11+V19</f>
        <v>6.6</v>
      </c>
      <c r="W11" s="462"/>
      <c r="X11" s="434">
        <f>V11+X21</f>
        <v>7.6</v>
      </c>
      <c r="Y11" s="462"/>
      <c r="Z11" s="434">
        <f>X11+Z23</f>
        <v>8.6</v>
      </c>
      <c r="AA11" s="462"/>
      <c r="AB11" s="434">
        <f>Z11+AB25</f>
        <v>9.1999999999999993</v>
      </c>
      <c r="AC11" s="462"/>
      <c r="AD11" s="434">
        <f>AB11+AD27</f>
        <v>10.6</v>
      </c>
      <c r="AE11" s="462"/>
      <c r="AF11" s="434">
        <f>AD11+AF29</f>
        <v>11.5</v>
      </c>
      <c r="AG11" s="461"/>
      <c r="AH11" s="648">
        <f t="shared" ref="AH11" si="15">AF11+$AH$31</f>
        <v>12.5</v>
      </c>
      <c r="AI11" s="462"/>
      <c r="AJ11" s="434">
        <f t="shared" ref="AJ11" si="16">AH11+$AJ$33</f>
        <v>13.2</v>
      </c>
      <c r="AK11" s="462"/>
      <c r="AL11" s="434">
        <f t="shared" ref="AL11" si="17">AJ11+$AL$35</f>
        <v>14</v>
      </c>
      <c r="AM11" s="462"/>
      <c r="AN11" s="434">
        <f t="shared" ref="AN11" si="18">AL11+$AN$37</f>
        <v>14.9</v>
      </c>
      <c r="AO11" s="462"/>
      <c r="AP11" s="434">
        <f t="shared" ref="AP11" si="19">AN11+$AP$39</f>
        <v>15.3</v>
      </c>
      <c r="AQ11" s="462"/>
      <c r="AR11" s="434">
        <f t="shared" ref="AR11" si="20">AP11+$AR$41</f>
        <v>16</v>
      </c>
      <c r="AS11" s="462"/>
      <c r="AT11" s="726">
        <f t="shared" ref="AT11" si="21">AR11+$AT$43</f>
        <v>16.899999999999999</v>
      </c>
      <c r="AU11" s="721"/>
      <c r="AV11" s="726">
        <f t="shared" ref="AV11" si="22">AT11+$AV$45</f>
        <v>17.899999999999999</v>
      </c>
      <c r="AW11" s="724"/>
    </row>
    <row r="12" spans="1:50" s="139" customFormat="1" ht="28.5" customHeight="1" x14ac:dyDescent="0.3">
      <c r="A12" s="453"/>
      <c r="B12" s="144">
        <v>1500</v>
      </c>
      <c r="C12" s="145"/>
      <c r="D12" s="146">
        <f>B12-$P$1</f>
        <v>0</v>
      </c>
      <c r="E12" s="147"/>
      <c r="F12" s="332">
        <f>IF((L5)&lt;=$X$1,$P$1,$P$1+MROUND(ROUNDDOWN((L5-$X$1)*$I$1,-1),50))</f>
        <v>1500</v>
      </c>
      <c r="G12" s="171"/>
      <c r="H12" s="332">
        <f>IF((L7)&lt;=$X$1,$P$1,$P$1+MROUND(ROUNDDOWN((L7-$X$1)*$I$1,-1),50))</f>
        <v>1500</v>
      </c>
      <c r="I12" s="171"/>
      <c r="J12" s="332">
        <f>IF((L9)&lt;=$X$1,$P$1,$P$1+MROUND(ROUNDDOWN((L9-$X$1)*$I$1,-1),50))</f>
        <v>1500</v>
      </c>
      <c r="K12" s="171"/>
      <c r="L12" s="467"/>
      <c r="M12" s="457"/>
      <c r="N12" s="468"/>
      <c r="O12" s="468"/>
      <c r="P12" s="436"/>
      <c r="Q12" s="464"/>
      <c r="R12" s="436"/>
      <c r="S12" s="464"/>
      <c r="T12" s="436"/>
      <c r="U12" s="464"/>
      <c r="V12" s="436"/>
      <c r="W12" s="464"/>
      <c r="X12" s="436"/>
      <c r="Y12" s="464"/>
      <c r="Z12" s="436"/>
      <c r="AA12" s="464"/>
      <c r="AB12" s="436"/>
      <c r="AC12" s="464"/>
      <c r="AD12" s="436"/>
      <c r="AE12" s="464"/>
      <c r="AF12" s="436"/>
      <c r="AG12" s="463"/>
      <c r="AH12" s="649"/>
      <c r="AI12" s="464"/>
      <c r="AJ12" s="436"/>
      <c r="AK12" s="464"/>
      <c r="AL12" s="436"/>
      <c r="AM12" s="464"/>
      <c r="AN12" s="436"/>
      <c r="AO12" s="464"/>
      <c r="AP12" s="436"/>
      <c r="AQ12" s="464"/>
      <c r="AR12" s="436"/>
      <c r="AS12" s="464"/>
      <c r="AT12" s="733"/>
      <c r="AU12" s="723"/>
      <c r="AV12" s="733"/>
      <c r="AW12" s="725"/>
    </row>
    <row r="13" spans="1:50" s="139" customFormat="1" ht="28.5" customHeight="1" x14ac:dyDescent="0.3">
      <c r="A13" s="477" t="s">
        <v>125</v>
      </c>
      <c r="B13" s="140"/>
      <c r="C13" s="141">
        <f>MROUND(ROUNDDOWN(B14*0.8,-1),50)</f>
        <v>1200</v>
      </c>
      <c r="D13" s="142"/>
      <c r="E13" s="143">
        <f>C13-$S$1</f>
        <v>0</v>
      </c>
      <c r="F13" s="168"/>
      <c r="G13" s="162">
        <f>MROUND(ROUNDDOWN(F14*0.8,-1),50)</f>
        <v>1200</v>
      </c>
      <c r="H13" s="168"/>
      <c r="I13" s="162">
        <f>MROUND(ROUNDDOWN(H14*0.8,-1),50)</f>
        <v>1200</v>
      </c>
      <c r="J13" s="168"/>
      <c r="K13" s="162">
        <f>MROUND(ROUNDDOWN(J14*0.8,-1),50)</f>
        <v>1200</v>
      </c>
      <c r="L13" s="168"/>
      <c r="M13" s="162">
        <f>MROUND(ROUNDDOWN(L14*0.8,-1),50)</f>
        <v>1200</v>
      </c>
      <c r="N13" s="479" t="s">
        <v>282</v>
      </c>
      <c r="O13" s="466"/>
      <c r="P13" s="468">
        <v>1.1000000000000001</v>
      </c>
      <c r="Q13" s="468"/>
      <c r="R13" s="446">
        <f>P13+R15</f>
        <v>1.8</v>
      </c>
      <c r="S13" s="447"/>
      <c r="T13" s="446">
        <f>R13+T17</f>
        <v>3.6</v>
      </c>
      <c r="U13" s="447"/>
      <c r="V13" s="446">
        <f>T13+V19</f>
        <v>5.5</v>
      </c>
      <c r="W13" s="447"/>
      <c r="X13" s="446">
        <f>V13+X21</f>
        <v>6.5</v>
      </c>
      <c r="Y13" s="447"/>
      <c r="Z13" s="446">
        <f>X13+Z23</f>
        <v>7.5</v>
      </c>
      <c r="AA13" s="447"/>
      <c r="AB13" s="446">
        <f>Z13+AB25</f>
        <v>8.1</v>
      </c>
      <c r="AC13" s="447"/>
      <c r="AD13" s="446">
        <f>AB13+AD27</f>
        <v>9.5</v>
      </c>
      <c r="AE13" s="447"/>
      <c r="AF13" s="446">
        <f>AD13+AF29</f>
        <v>10.4</v>
      </c>
      <c r="AG13" s="490"/>
      <c r="AH13" s="648">
        <f t="shared" ref="AH13" si="23">AF13+$AH$31</f>
        <v>11.4</v>
      </c>
      <c r="AI13" s="462"/>
      <c r="AJ13" s="434">
        <f t="shared" ref="AJ13" si="24">AH13+$AJ$33</f>
        <v>12.1</v>
      </c>
      <c r="AK13" s="462"/>
      <c r="AL13" s="434">
        <f t="shared" ref="AL13" si="25">AJ13+$AL$35</f>
        <v>12.9</v>
      </c>
      <c r="AM13" s="462"/>
      <c r="AN13" s="434">
        <f t="shared" ref="AN13" si="26">AL13+$AN$37</f>
        <v>13.8</v>
      </c>
      <c r="AO13" s="462"/>
      <c r="AP13" s="434">
        <f t="shared" ref="AP13" si="27">AN13+$AP$39</f>
        <v>14.200000000000001</v>
      </c>
      <c r="AQ13" s="462"/>
      <c r="AR13" s="434">
        <f t="shared" ref="AR13" si="28">AP13+$AR$41</f>
        <v>14.9</v>
      </c>
      <c r="AS13" s="462"/>
      <c r="AT13" s="726">
        <f t="shared" ref="AT13" si="29">AR13+$AT$43</f>
        <v>15.8</v>
      </c>
      <c r="AU13" s="721"/>
      <c r="AV13" s="726">
        <f t="shared" ref="AV13" si="30">AT13+$AV$45</f>
        <v>16.8</v>
      </c>
      <c r="AW13" s="724"/>
    </row>
    <row r="14" spans="1:50" s="139" customFormat="1" ht="28.5" customHeight="1" x14ac:dyDescent="0.3">
      <c r="A14" s="453"/>
      <c r="B14" s="144">
        <v>1500</v>
      </c>
      <c r="C14" s="145"/>
      <c r="D14" s="146">
        <f>B14-$P$1</f>
        <v>0</v>
      </c>
      <c r="E14" s="147"/>
      <c r="F14" s="332">
        <f>IF((N5)&lt;=$X$1,$P$1,$P$1+MROUND(ROUNDDOWN((N5-$X$1)*$I$1,-1),50))</f>
        <v>1500</v>
      </c>
      <c r="G14" s="171"/>
      <c r="H14" s="332">
        <f>IF((N7)&lt;=$X$1,$P$1,$P$1+MROUND(ROUNDDOWN((N7-$X$1)*$I$1,-1),50))</f>
        <v>1500</v>
      </c>
      <c r="I14" s="171"/>
      <c r="J14" s="332">
        <f>IF((N9)&lt;=$X$1,$P$1,$P$1+MROUND(ROUNDDOWN((N9-$X$1)*$I$1,-1),50))</f>
        <v>1500</v>
      </c>
      <c r="K14" s="171"/>
      <c r="L14" s="332">
        <f>IF((N11)&lt;=$X$1,$P$1,$P$1+MROUND(ROUNDDOWN((N11-$X$1)*$I$1,-1),50))</f>
        <v>1500</v>
      </c>
      <c r="M14" s="171"/>
      <c r="N14" s="467"/>
      <c r="O14" s="457"/>
      <c r="P14" s="468"/>
      <c r="Q14" s="468"/>
      <c r="R14" s="448"/>
      <c r="S14" s="449"/>
      <c r="T14" s="448"/>
      <c r="U14" s="449"/>
      <c r="V14" s="448"/>
      <c r="W14" s="449"/>
      <c r="X14" s="448"/>
      <c r="Y14" s="449"/>
      <c r="Z14" s="448"/>
      <c r="AA14" s="449"/>
      <c r="AB14" s="448"/>
      <c r="AC14" s="449"/>
      <c r="AD14" s="448"/>
      <c r="AE14" s="449"/>
      <c r="AF14" s="448"/>
      <c r="AG14" s="491"/>
      <c r="AH14" s="649"/>
      <c r="AI14" s="464"/>
      <c r="AJ14" s="436"/>
      <c r="AK14" s="464"/>
      <c r="AL14" s="436"/>
      <c r="AM14" s="464"/>
      <c r="AN14" s="436"/>
      <c r="AO14" s="464"/>
      <c r="AP14" s="436"/>
      <c r="AQ14" s="464"/>
      <c r="AR14" s="436"/>
      <c r="AS14" s="464"/>
      <c r="AT14" s="733"/>
      <c r="AU14" s="723"/>
      <c r="AV14" s="733"/>
      <c r="AW14" s="725"/>
    </row>
    <row r="15" spans="1:50" s="139" customFormat="1" ht="28.5" customHeight="1" x14ac:dyDescent="0.3">
      <c r="A15" s="477" t="s">
        <v>126</v>
      </c>
      <c r="B15" s="140"/>
      <c r="C15" s="141">
        <f>MROUND(ROUNDDOWN(B16*0.8,-1),50)</f>
        <v>1200</v>
      </c>
      <c r="D15" s="142"/>
      <c r="E15" s="143">
        <f>C15-$S$1</f>
        <v>0</v>
      </c>
      <c r="F15" s="168"/>
      <c r="G15" s="162">
        <f>MROUND(ROUNDDOWN(F16*0.8,-1),50)</f>
        <v>1200</v>
      </c>
      <c r="H15" s="168"/>
      <c r="I15" s="162">
        <f>MROUND(ROUNDDOWN(H16*0.8,-1),50)</f>
        <v>1200</v>
      </c>
      <c r="J15" s="168"/>
      <c r="K15" s="162">
        <f>MROUND(ROUNDDOWN(J16*0.8,-1),50)</f>
        <v>1200</v>
      </c>
      <c r="L15" s="168"/>
      <c r="M15" s="162">
        <f>MROUND(ROUNDDOWN(L16*0.8,-1),50)</f>
        <v>1200</v>
      </c>
      <c r="N15" s="168"/>
      <c r="O15" s="162">
        <f>MROUND(ROUNDDOWN(N16*0.8,-1),50)</f>
        <v>1200</v>
      </c>
      <c r="P15" s="479" t="s">
        <v>281</v>
      </c>
      <c r="Q15" s="466"/>
      <c r="R15" s="610">
        <v>0.7</v>
      </c>
      <c r="S15" s="610"/>
      <c r="T15" s="434">
        <f>R15+T17</f>
        <v>2.5</v>
      </c>
      <c r="U15" s="462"/>
      <c r="V15" s="434">
        <f>T15+V19</f>
        <v>4.4000000000000004</v>
      </c>
      <c r="W15" s="462"/>
      <c r="X15" s="434">
        <f>V15+X21</f>
        <v>5.4</v>
      </c>
      <c r="Y15" s="462"/>
      <c r="Z15" s="434">
        <f>X15+Z23</f>
        <v>6.4</v>
      </c>
      <c r="AA15" s="462"/>
      <c r="AB15" s="434">
        <f>Z15+AB25</f>
        <v>7</v>
      </c>
      <c r="AC15" s="462"/>
      <c r="AD15" s="434">
        <f>AB15+AD27</f>
        <v>8.4</v>
      </c>
      <c r="AE15" s="462"/>
      <c r="AF15" s="434">
        <f>AD15+AF29</f>
        <v>9.3000000000000007</v>
      </c>
      <c r="AG15" s="461"/>
      <c r="AH15" s="648">
        <f t="shared" ref="AH15" si="31">AF15+$AH$31</f>
        <v>10.3</v>
      </c>
      <c r="AI15" s="462"/>
      <c r="AJ15" s="434">
        <f t="shared" ref="AJ15" si="32">AH15+$AJ$33</f>
        <v>11</v>
      </c>
      <c r="AK15" s="462"/>
      <c r="AL15" s="434">
        <f t="shared" ref="AL15" si="33">AJ15+$AL$35</f>
        <v>11.8</v>
      </c>
      <c r="AM15" s="462"/>
      <c r="AN15" s="434">
        <f t="shared" ref="AN15" si="34">AL15+$AN$37</f>
        <v>12.700000000000001</v>
      </c>
      <c r="AO15" s="462"/>
      <c r="AP15" s="434">
        <f t="shared" ref="AP15" si="35">AN15+$AP$39</f>
        <v>13.100000000000001</v>
      </c>
      <c r="AQ15" s="462"/>
      <c r="AR15" s="434">
        <f t="shared" ref="AR15" si="36">AP15+$AR$41</f>
        <v>13.8</v>
      </c>
      <c r="AS15" s="462"/>
      <c r="AT15" s="726">
        <f t="shared" ref="AT15" si="37">AR15+$AT$43</f>
        <v>14.700000000000001</v>
      </c>
      <c r="AU15" s="721"/>
      <c r="AV15" s="726">
        <f t="shared" ref="AV15" si="38">AT15+$AV$45</f>
        <v>15.700000000000001</v>
      </c>
      <c r="AW15" s="724"/>
    </row>
    <row r="16" spans="1:50" s="139" customFormat="1" ht="28.5" customHeight="1" x14ac:dyDescent="0.3">
      <c r="A16" s="453"/>
      <c r="B16" s="144">
        <v>1500</v>
      </c>
      <c r="C16" s="145"/>
      <c r="D16" s="146">
        <f>B16-$P$1</f>
        <v>0</v>
      </c>
      <c r="E16" s="147"/>
      <c r="F16" s="332">
        <f>IF((P5)&lt;=$X$1,$P$1,$P$1+MROUND(ROUNDDOWN((P5-$X$1)*$I$1,-1),50))</f>
        <v>1500</v>
      </c>
      <c r="G16" s="171"/>
      <c r="H16" s="332">
        <f>IF((P7)&lt;=$X$1,$P$1,$P$1+MROUND(ROUNDDOWN((P7-$X$1)*$I$1,-1),50))</f>
        <v>1500</v>
      </c>
      <c r="I16" s="171"/>
      <c r="J16" s="332">
        <f>IF((P9)&lt;=$X$1,$P$1,$P$1+MROUND(ROUNDDOWN((P9-$X$1)*$I$1,-1),50))</f>
        <v>1500</v>
      </c>
      <c r="K16" s="171"/>
      <c r="L16" s="332">
        <f>IF((P11)&lt;=$X$1,$P$1,$P$1+MROUND(ROUNDDOWN((P11-$X$1)*$I$1,-1),50))</f>
        <v>1500</v>
      </c>
      <c r="M16" s="171"/>
      <c r="N16" s="332">
        <f>IF((P13)&lt;=$X$1,$P$1,$P$1+MROUND(ROUNDDOWN((P13-$X$1)*$I$1,-1),50))</f>
        <v>1500</v>
      </c>
      <c r="O16" s="171"/>
      <c r="P16" s="467"/>
      <c r="Q16" s="457"/>
      <c r="R16" s="468"/>
      <c r="S16" s="468"/>
      <c r="T16" s="436"/>
      <c r="U16" s="464"/>
      <c r="V16" s="436"/>
      <c r="W16" s="464"/>
      <c r="X16" s="436"/>
      <c r="Y16" s="464"/>
      <c r="Z16" s="436"/>
      <c r="AA16" s="464"/>
      <c r="AB16" s="436"/>
      <c r="AC16" s="464"/>
      <c r="AD16" s="436"/>
      <c r="AE16" s="464"/>
      <c r="AF16" s="436"/>
      <c r="AG16" s="463"/>
      <c r="AH16" s="649"/>
      <c r="AI16" s="464"/>
      <c r="AJ16" s="436"/>
      <c r="AK16" s="464"/>
      <c r="AL16" s="436"/>
      <c r="AM16" s="464"/>
      <c r="AN16" s="436"/>
      <c r="AO16" s="464"/>
      <c r="AP16" s="436"/>
      <c r="AQ16" s="464"/>
      <c r="AR16" s="436"/>
      <c r="AS16" s="464"/>
      <c r="AT16" s="733"/>
      <c r="AU16" s="723"/>
      <c r="AV16" s="733"/>
      <c r="AW16" s="725"/>
    </row>
    <row r="17" spans="1:49" s="139" customFormat="1" ht="28.5" customHeight="1" x14ac:dyDescent="0.3">
      <c r="A17" s="477" t="s">
        <v>127</v>
      </c>
      <c r="B17" s="140"/>
      <c r="C17" s="141">
        <f>MROUND(ROUNDDOWN(B18*0.8,-1),50)</f>
        <v>1200</v>
      </c>
      <c r="D17" s="142"/>
      <c r="E17" s="143">
        <f>C17-$S$1</f>
        <v>0</v>
      </c>
      <c r="F17" s="168"/>
      <c r="G17" s="162">
        <f>MROUND(ROUNDDOWN(F18*0.8,-1),50)</f>
        <v>1200</v>
      </c>
      <c r="H17" s="168"/>
      <c r="I17" s="162">
        <f>MROUND(ROUNDDOWN(H18*0.8,-1),50)</f>
        <v>1200</v>
      </c>
      <c r="J17" s="168"/>
      <c r="K17" s="162">
        <f>MROUND(ROUNDDOWN(J18*0.8,-1),50)</f>
        <v>1200</v>
      </c>
      <c r="L17" s="168"/>
      <c r="M17" s="162">
        <f>MROUND(ROUNDDOWN(L18*0.8,-1),50)</f>
        <v>1200</v>
      </c>
      <c r="N17" s="168"/>
      <c r="O17" s="162">
        <f>MROUND(ROUNDDOWN(N18*0.8,-1),50)</f>
        <v>1200</v>
      </c>
      <c r="P17" s="168"/>
      <c r="Q17" s="162">
        <f>MROUND(ROUNDDOWN(P18*0.8,-1),50)</f>
        <v>1200</v>
      </c>
      <c r="R17" s="440" t="s">
        <v>280</v>
      </c>
      <c r="S17" s="466"/>
      <c r="T17" s="468">
        <v>1.8</v>
      </c>
      <c r="U17" s="445"/>
      <c r="V17" s="446">
        <f>T17+V19</f>
        <v>3.7</v>
      </c>
      <c r="W17" s="447"/>
      <c r="X17" s="446">
        <f>V17+X21</f>
        <v>4.7</v>
      </c>
      <c r="Y17" s="447"/>
      <c r="Z17" s="446">
        <f>X17+Z23</f>
        <v>5.7</v>
      </c>
      <c r="AA17" s="447"/>
      <c r="AB17" s="446">
        <f>Z17+AB25</f>
        <v>6.3</v>
      </c>
      <c r="AC17" s="447"/>
      <c r="AD17" s="446">
        <f>AB17+AD27</f>
        <v>7.6999999999999993</v>
      </c>
      <c r="AE17" s="447"/>
      <c r="AF17" s="446">
        <f>AD17+AF29</f>
        <v>8.6</v>
      </c>
      <c r="AG17" s="490"/>
      <c r="AH17" s="648">
        <f t="shared" ref="AH17" si="39">AF17+$AH$31</f>
        <v>9.6</v>
      </c>
      <c r="AI17" s="462"/>
      <c r="AJ17" s="434">
        <f t="shared" ref="AJ17" si="40">AH17+$AJ$33</f>
        <v>10.299999999999999</v>
      </c>
      <c r="AK17" s="462"/>
      <c r="AL17" s="434">
        <f t="shared" ref="AL17" si="41">AJ17+$AL$35</f>
        <v>11.1</v>
      </c>
      <c r="AM17" s="462"/>
      <c r="AN17" s="434">
        <f t="shared" ref="AN17" si="42">AL17+$AN$37</f>
        <v>12</v>
      </c>
      <c r="AO17" s="462"/>
      <c r="AP17" s="434">
        <f t="shared" ref="AP17" si="43">AN17+$AP$39</f>
        <v>12.4</v>
      </c>
      <c r="AQ17" s="462"/>
      <c r="AR17" s="434">
        <f t="shared" ref="AR17" si="44">AP17+$AR$41</f>
        <v>13.1</v>
      </c>
      <c r="AS17" s="462"/>
      <c r="AT17" s="726">
        <f t="shared" ref="AT17" si="45">AR17+$AT$43</f>
        <v>14</v>
      </c>
      <c r="AU17" s="721"/>
      <c r="AV17" s="726">
        <f t="shared" ref="AV17" si="46">AT17+$AV$45</f>
        <v>15</v>
      </c>
      <c r="AW17" s="724"/>
    </row>
    <row r="18" spans="1:49" s="139" customFormat="1" ht="28.5" customHeight="1" x14ac:dyDescent="0.3">
      <c r="A18" s="453"/>
      <c r="B18" s="144">
        <v>1500</v>
      </c>
      <c r="C18" s="145"/>
      <c r="D18" s="146">
        <f>B18-$P$1</f>
        <v>0</v>
      </c>
      <c r="E18" s="147"/>
      <c r="F18" s="332">
        <f>IF((R5)&lt;=$X$1,$P$1,$P$1+MROUND(ROUNDDOWN((R5-$X$1)*$I$1,-1),50))</f>
        <v>1500</v>
      </c>
      <c r="G18" s="171"/>
      <c r="H18" s="332">
        <f>IF((R7)&lt;=$X$1,$P$1,$P$1+MROUND(ROUNDDOWN((R7-$X$1)*$I$1,-1),50))</f>
        <v>1500</v>
      </c>
      <c r="I18" s="171"/>
      <c r="J18" s="332">
        <f>IF((R9)&lt;=$X$1,$P$1,$P$1+MROUND(ROUNDDOWN((R9-$X$1)*$I$1,-1),50))</f>
        <v>1500</v>
      </c>
      <c r="K18" s="171"/>
      <c r="L18" s="332">
        <f>IF((R11)&lt;=$X$1,$P$1,$P$1+MROUND(ROUNDDOWN((R11-$X$1)*$I$1,-1),50))</f>
        <v>1500</v>
      </c>
      <c r="M18" s="171"/>
      <c r="N18" s="332">
        <f>IF((R13)&lt;=$X$1,$P$1,$P$1+MROUND(ROUNDDOWN((R13-$X$1)*$I$1,-1),50))</f>
        <v>1500</v>
      </c>
      <c r="O18" s="171"/>
      <c r="P18" s="332">
        <f>IF((R15)&lt;=$X$1,$P$1,$P$1+MROUND(ROUNDDOWN((R15-$X$1)*$I$1,-1),50))</f>
        <v>1500</v>
      </c>
      <c r="Q18" s="171"/>
      <c r="R18" s="467"/>
      <c r="S18" s="457"/>
      <c r="T18" s="468"/>
      <c r="U18" s="445"/>
      <c r="V18" s="448"/>
      <c r="W18" s="449"/>
      <c r="X18" s="448"/>
      <c r="Y18" s="449"/>
      <c r="Z18" s="448"/>
      <c r="AA18" s="449"/>
      <c r="AB18" s="448"/>
      <c r="AC18" s="449"/>
      <c r="AD18" s="448"/>
      <c r="AE18" s="449"/>
      <c r="AF18" s="448"/>
      <c r="AG18" s="491"/>
      <c r="AH18" s="649"/>
      <c r="AI18" s="464"/>
      <c r="AJ18" s="436"/>
      <c r="AK18" s="464"/>
      <c r="AL18" s="436"/>
      <c r="AM18" s="464"/>
      <c r="AN18" s="436"/>
      <c r="AO18" s="464"/>
      <c r="AP18" s="436"/>
      <c r="AQ18" s="464"/>
      <c r="AR18" s="436"/>
      <c r="AS18" s="464"/>
      <c r="AT18" s="733"/>
      <c r="AU18" s="723"/>
      <c r="AV18" s="733"/>
      <c r="AW18" s="725"/>
    </row>
    <row r="19" spans="1:49" s="139" customFormat="1" ht="28.5" customHeight="1" x14ac:dyDescent="0.3">
      <c r="A19" s="477" t="s">
        <v>128</v>
      </c>
      <c r="B19" s="140"/>
      <c r="C19" s="141">
        <f>MROUND(ROUNDDOWN(B20*0.8,-1),50)</f>
        <v>1200</v>
      </c>
      <c r="D19" s="142"/>
      <c r="E19" s="143">
        <f>C19-$S$1</f>
        <v>0</v>
      </c>
      <c r="F19" s="168"/>
      <c r="G19" s="162">
        <f>MROUND(ROUNDDOWN(F20*0.8,-1),50)</f>
        <v>1250</v>
      </c>
      <c r="H19" s="168"/>
      <c r="I19" s="162">
        <f>MROUND(ROUNDDOWN(H20*0.8,-1),50)</f>
        <v>1200</v>
      </c>
      <c r="J19" s="168"/>
      <c r="K19" s="162">
        <f>MROUND(ROUNDDOWN(J20*0.8,-1),50)</f>
        <v>1200</v>
      </c>
      <c r="L19" s="168"/>
      <c r="M19" s="162">
        <f>MROUND(ROUNDDOWN(L20*0.8,-1),50)</f>
        <v>1200</v>
      </c>
      <c r="N19" s="168"/>
      <c r="O19" s="162">
        <f>MROUND(ROUNDDOWN(N20*0.8,-1),50)</f>
        <v>1200</v>
      </c>
      <c r="P19" s="168"/>
      <c r="Q19" s="162">
        <f>MROUND(ROUNDDOWN(P20*0.8,-1),50)</f>
        <v>1200</v>
      </c>
      <c r="R19" s="168"/>
      <c r="S19" s="162">
        <f>MROUND(ROUNDDOWN(R20*0.8,-1),50)</f>
        <v>1200</v>
      </c>
      <c r="T19" s="440" t="s">
        <v>279</v>
      </c>
      <c r="U19" s="466"/>
      <c r="V19" s="610">
        <v>1.9</v>
      </c>
      <c r="W19" s="610"/>
      <c r="X19" s="434">
        <f>V19+X21</f>
        <v>2.9</v>
      </c>
      <c r="Y19" s="462"/>
      <c r="Z19" s="434">
        <f>X19+Z23</f>
        <v>3.9</v>
      </c>
      <c r="AA19" s="462"/>
      <c r="AB19" s="434">
        <f>Z19+AB25</f>
        <v>4.5</v>
      </c>
      <c r="AC19" s="462"/>
      <c r="AD19" s="434">
        <f>AB19+AD27</f>
        <v>5.9</v>
      </c>
      <c r="AE19" s="462"/>
      <c r="AF19" s="434">
        <f>AD19+AF29</f>
        <v>6.8000000000000007</v>
      </c>
      <c r="AG19" s="461"/>
      <c r="AH19" s="648">
        <f t="shared" ref="AH19" si="47">AF19+$AH$31</f>
        <v>7.8000000000000007</v>
      </c>
      <c r="AI19" s="462"/>
      <c r="AJ19" s="434">
        <f t="shared" ref="AJ19" si="48">AH19+$AJ$33</f>
        <v>8.5</v>
      </c>
      <c r="AK19" s="462"/>
      <c r="AL19" s="434">
        <f t="shared" ref="AL19" si="49">AJ19+$AL$35</f>
        <v>9.3000000000000007</v>
      </c>
      <c r="AM19" s="462"/>
      <c r="AN19" s="434">
        <f t="shared" ref="AN19" si="50">AL19+$AN$37</f>
        <v>10.200000000000001</v>
      </c>
      <c r="AO19" s="462"/>
      <c r="AP19" s="434">
        <f t="shared" ref="AP19" si="51">AN19+$AP$39</f>
        <v>10.600000000000001</v>
      </c>
      <c r="AQ19" s="462"/>
      <c r="AR19" s="434">
        <f t="shared" ref="AR19" si="52">AP19+$AR$41</f>
        <v>11.3</v>
      </c>
      <c r="AS19" s="462"/>
      <c r="AT19" s="726">
        <f t="shared" ref="AT19" si="53">AR19+$AT$43</f>
        <v>12.200000000000001</v>
      </c>
      <c r="AU19" s="721"/>
      <c r="AV19" s="726">
        <f t="shared" ref="AV19" si="54">AT19+$AV$45</f>
        <v>13.200000000000001</v>
      </c>
      <c r="AW19" s="724"/>
    </row>
    <row r="20" spans="1:49" s="139" customFormat="1" ht="28.5" customHeight="1" x14ac:dyDescent="0.3">
      <c r="A20" s="453"/>
      <c r="B20" s="144">
        <v>1500</v>
      </c>
      <c r="C20" s="145"/>
      <c r="D20" s="146">
        <f>B20-$P$1</f>
        <v>0</v>
      </c>
      <c r="E20" s="147"/>
      <c r="F20" s="332">
        <f>IF((T5)&lt;=$X$1,$P$1,$P$1+MROUND(ROUNDDOWN((T5-$X$1)*$I$1,-1),50))</f>
        <v>1550</v>
      </c>
      <c r="G20" s="171"/>
      <c r="H20" s="332">
        <f>IF((T7)&lt;=$X$1,$P$1,$P$1+MROUND(ROUNDDOWN((T7-$X$1)*$I$1,-1),50))</f>
        <v>1500</v>
      </c>
      <c r="I20" s="171"/>
      <c r="J20" s="332">
        <f>IF((T9)&lt;=$X$1,$P$1,$P$1+MROUND(ROUNDDOWN((T9-$X$1)*$I$1,-1),50))</f>
        <v>1500</v>
      </c>
      <c r="K20" s="171"/>
      <c r="L20" s="332">
        <f>IF((T11)&lt;=$X$1,$P$1,$P$1+MROUND(ROUNDDOWN((T11-$X$1)*$I$1,-1),50))</f>
        <v>1500</v>
      </c>
      <c r="M20" s="171"/>
      <c r="N20" s="332">
        <f>IF((T13)&lt;=$X$1,$P$1,$P$1+MROUND(ROUNDDOWN((T13-$X$1)*$I$1,-1),50))</f>
        <v>1500</v>
      </c>
      <c r="O20" s="171"/>
      <c r="P20" s="332">
        <f>IF((T15)&lt;=$X$1,$P$1,$P$1+MROUND(ROUNDDOWN((T15-$X$1)*$I$1,-1),50))</f>
        <v>1500</v>
      </c>
      <c r="Q20" s="171"/>
      <c r="R20" s="332">
        <f>IF((T17)&lt;=$X$1,$P$1,$P$1+MROUND(ROUNDDOWN((T17-$X$1)*$I$1,-1),50))</f>
        <v>1500</v>
      </c>
      <c r="S20" s="171"/>
      <c r="T20" s="467"/>
      <c r="U20" s="457"/>
      <c r="V20" s="468"/>
      <c r="W20" s="468"/>
      <c r="X20" s="436"/>
      <c r="Y20" s="464"/>
      <c r="Z20" s="436"/>
      <c r="AA20" s="464"/>
      <c r="AB20" s="436"/>
      <c r="AC20" s="464"/>
      <c r="AD20" s="436"/>
      <c r="AE20" s="464"/>
      <c r="AF20" s="436"/>
      <c r="AG20" s="463"/>
      <c r="AH20" s="649"/>
      <c r="AI20" s="464"/>
      <c r="AJ20" s="436"/>
      <c r="AK20" s="464"/>
      <c r="AL20" s="436"/>
      <c r="AM20" s="464"/>
      <c r="AN20" s="436"/>
      <c r="AO20" s="464"/>
      <c r="AP20" s="436"/>
      <c r="AQ20" s="464"/>
      <c r="AR20" s="436"/>
      <c r="AS20" s="464"/>
      <c r="AT20" s="733"/>
      <c r="AU20" s="723"/>
      <c r="AV20" s="733"/>
      <c r="AW20" s="725"/>
    </row>
    <row r="21" spans="1:49" s="139" customFormat="1" ht="28.5" customHeight="1" x14ac:dyDescent="0.3">
      <c r="A21" s="465" t="s">
        <v>271</v>
      </c>
      <c r="B21" s="140"/>
      <c r="C21" s="141">
        <f>MROUND(ROUNDDOWN(B22*0.8,-1),50)</f>
        <v>1200</v>
      </c>
      <c r="D21" s="142"/>
      <c r="E21" s="143">
        <f>C21-$S$1</f>
        <v>0</v>
      </c>
      <c r="F21" s="168"/>
      <c r="G21" s="162">
        <f>MROUND(ROUNDDOWN(F22*0.8,-1),50)</f>
        <v>1450</v>
      </c>
      <c r="H21" s="168"/>
      <c r="I21" s="162">
        <f>MROUND(ROUNDDOWN(H22*0.8,-1),50)</f>
        <v>1300</v>
      </c>
      <c r="J21" s="168"/>
      <c r="K21" s="162">
        <f>MROUND(ROUNDDOWN(J22*0.8,-1),50)</f>
        <v>1200</v>
      </c>
      <c r="L21" s="168"/>
      <c r="M21" s="162">
        <f>MROUND(ROUNDDOWN(L22*0.8,-1),50)</f>
        <v>1200</v>
      </c>
      <c r="N21" s="168"/>
      <c r="O21" s="162">
        <f>MROUND(ROUNDDOWN(N22*0.8,-1),50)</f>
        <v>1200</v>
      </c>
      <c r="P21" s="168"/>
      <c r="Q21" s="162">
        <f>MROUND(ROUNDDOWN(P22*0.8,-1),50)</f>
        <v>1200</v>
      </c>
      <c r="R21" s="168"/>
      <c r="S21" s="162">
        <f>MROUND(ROUNDDOWN(R22*0.8,-1),50)</f>
        <v>1200</v>
      </c>
      <c r="T21" s="168"/>
      <c r="U21" s="162">
        <f>MROUND(ROUNDDOWN(T22*0.8,-1),50)</f>
        <v>1200</v>
      </c>
      <c r="V21" s="606" t="s">
        <v>278</v>
      </c>
      <c r="W21" s="607"/>
      <c r="X21" s="468">
        <v>1</v>
      </c>
      <c r="Y21" s="445"/>
      <c r="Z21" s="446">
        <f>X21+Z23</f>
        <v>2</v>
      </c>
      <c r="AA21" s="447"/>
      <c r="AB21" s="446">
        <f>Z21+AB25</f>
        <v>2.6</v>
      </c>
      <c r="AC21" s="447"/>
      <c r="AD21" s="446">
        <f>AB21+AD27</f>
        <v>4</v>
      </c>
      <c r="AE21" s="447"/>
      <c r="AF21" s="446">
        <f>AD21+AF29</f>
        <v>4.9000000000000004</v>
      </c>
      <c r="AG21" s="490"/>
      <c r="AH21" s="648">
        <f t="shared" ref="AH21" si="55">AF21+$AH$31</f>
        <v>5.9</v>
      </c>
      <c r="AI21" s="462"/>
      <c r="AJ21" s="434">
        <f t="shared" ref="AJ21" si="56">AH21+$AJ$33</f>
        <v>6.6000000000000005</v>
      </c>
      <c r="AK21" s="462"/>
      <c r="AL21" s="434">
        <f t="shared" ref="AL21" si="57">AJ21+$AL$35</f>
        <v>7.4</v>
      </c>
      <c r="AM21" s="462"/>
      <c r="AN21" s="434">
        <f t="shared" ref="AN21" si="58">AL21+$AN$37</f>
        <v>8.3000000000000007</v>
      </c>
      <c r="AO21" s="462"/>
      <c r="AP21" s="434">
        <f t="shared" ref="AP21" si="59">AN21+$AP$39</f>
        <v>8.7000000000000011</v>
      </c>
      <c r="AQ21" s="462"/>
      <c r="AR21" s="434">
        <f t="shared" ref="AR21" si="60">AP21+$AR$41</f>
        <v>9.4</v>
      </c>
      <c r="AS21" s="462"/>
      <c r="AT21" s="726">
        <f t="shared" ref="AT21" si="61">AR21+$AT$43</f>
        <v>10.3</v>
      </c>
      <c r="AU21" s="721"/>
      <c r="AV21" s="726">
        <f t="shared" ref="AV21" si="62">AT21+$AV$45</f>
        <v>11.3</v>
      </c>
      <c r="AW21" s="724"/>
    </row>
    <row r="22" spans="1:49" s="139" customFormat="1" ht="28.5" customHeight="1" x14ac:dyDescent="0.3">
      <c r="A22" s="453"/>
      <c r="B22" s="144">
        <v>1500</v>
      </c>
      <c r="C22" s="145"/>
      <c r="D22" s="146">
        <f>B22-$P$1</f>
        <v>0</v>
      </c>
      <c r="E22" s="147"/>
      <c r="F22" s="332">
        <f>IF((V5)&lt;=$X$1,$P$1,$P$1+MROUND(ROUNDDOWN((V5-$X$1)*$I$1,-1),50))</f>
        <v>1800</v>
      </c>
      <c r="G22" s="171"/>
      <c r="H22" s="332">
        <f>IF((V7)&lt;=$X$1,$P$1,$P$1+MROUND(ROUNDDOWN((V7-$X$1)*$I$1,-1),50))</f>
        <v>1650</v>
      </c>
      <c r="I22" s="171"/>
      <c r="J22" s="332">
        <f>IF((V9)&lt;=$X$1,$P$1,$P$1+MROUND(ROUNDDOWN((V9-$X$1)*$I$1,-1),50))</f>
        <v>1500</v>
      </c>
      <c r="K22" s="171"/>
      <c r="L22" s="332">
        <f>IF((V11)&lt;=$X$1,$P$1,$P$1+MROUND(ROUNDDOWN((V11-$X$1)*$I$1,-1),50))</f>
        <v>1500</v>
      </c>
      <c r="M22" s="171"/>
      <c r="N22" s="332">
        <f>IF((V13)&lt;=$X$1,$P$1,$P$1+MROUND(ROUNDDOWN((V13-$X$1)*$I$1,-1),50))</f>
        <v>1500</v>
      </c>
      <c r="O22" s="171"/>
      <c r="P22" s="332">
        <f>IF((V15)&lt;=$X$1,$P$1,$P$1+MROUND(ROUNDDOWN((V15-$X$1)*$I$1,-1),50))</f>
        <v>1500</v>
      </c>
      <c r="Q22" s="171"/>
      <c r="R22" s="332">
        <f>IF((V17)&lt;=$X$1,$P$1,$P$1+MROUND(ROUNDDOWN((V17-$X$1)*$I$1,-1),50))</f>
        <v>1500</v>
      </c>
      <c r="S22" s="171"/>
      <c r="T22" s="332">
        <f>IF((V19)&lt;=$X$1,$P$1,$P$1+MROUND(ROUNDDOWN((V19-$X$1)*$I$1,-1),50))</f>
        <v>1500</v>
      </c>
      <c r="U22" s="171"/>
      <c r="V22" s="608"/>
      <c r="W22" s="609"/>
      <c r="X22" s="468"/>
      <c r="Y22" s="445"/>
      <c r="Z22" s="448"/>
      <c r="AA22" s="449"/>
      <c r="AB22" s="448"/>
      <c r="AC22" s="449"/>
      <c r="AD22" s="448"/>
      <c r="AE22" s="449"/>
      <c r="AF22" s="448"/>
      <c r="AG22" s="491"/>
      <c r="AH22" s="649"/>
      <c r="AI22" s="464"/>
      <c r="AJ22" s="436"/>
      <c r="AK22" s="464"/>
      <c r="AL22" s="436"/>
      <c r="AM22" s="464"/>
      <c r="AN22" s="436"/>
      <c r="AO22" s="464"/>
      <c r="AP22" s="436"/>
      <c r="AQ22" s="464"/>
      <c r="AR22" s="436"/>
      <c r="AS22" s="464"/>
      <c r="AT22" s="733"/>
      <c r="AU22" s="723"/>
      <c r="AV22" s="733"/>
      <c r="AW22" s="725"/>
    </row>
    <row r="23" spans="1:49" s="139" customFormat="1" ht="28.5" customHeight="1" x14ac:dyDescent="0.3">
      <c r="A23" s="477" t="s">
        <v>129</v>
      </c>
      <c r="B23" s="140"/>
      <c r="C23" s="141">
        <f>MROUND(ROUNDDOWN(B24*0.8,-1),50)</f>
        <v>1200</v>
      </c>
      <c r="D23" s="142"/>
      <c r="E23" s="143">
        <f>C23-$S$1</f>
        <v>0</v>
      </c>
      <c r="F23" s="168"/>
      <c r="G23" s="162">
        <f>MROUND(ROUNDDOWN(F24*0.8,-1),50)</f>
        <v>1500</v>
      </c>
      <c r="H23" s="168"/>
      <c r="I23" s="162">
        <f>MROUND(ROUNDDOWN(H24*0.8,-1),50)</f>
        <v>1400</v>
      </c>
      <c r="J23" s="168"/>
      <c r="K23" s="162">
        <f>MROUND(ROUNDDOWN(J24*0.8,-1),50)</f>
        <v>1300</v>
      </c>
      <c r="L23" s="168"/>
      <c r="M23" s="162">
        <f>MROUND(ROUNDDOWN(L24*0.8,-1),50)</f>
        <v>1200</v>
      </c>
      <c r="N23" s="168"/>
      <c r="O23" s="162">
        <f>MROUND(ROUNDDOWN(N24*0.8,-1),50)</f>
        <v>1200</v>
      </c>
      <c r="P23" s="168"/>
      <c r="Q23" s="162">
        <f>MROUND(ROUNDDOWN(P24*0.8,-1),50)</f>
        <v>1200</v>
      </c>
      <c r="R23" s="168"/>
      <c r="S23" s="162">
        <f>MROUND(ROUNDDOWN(R24*0.8,-1),50)</f>
        <v>1200</v>
      </c>
      <c r="T23" s="168"/>
      <c r="U23" s="162">
        <f>MROUND(ROUNDDOWN(T24*0.8,-1),50)</f>
        <v>1200</v>
      </c>
      <c r="V23" s="168"/>
      <c r="W23" s="162">
        <f>MROUND(ROUNDDOWN(V24*0.8,-1),50)</f>
        <v>1200</v>
      </c>
      <c r="X23" s="479" t="s">
        <v>277</v>
      </c>
      <c r="Y23" s="466"/>
      <c r="Z23" s="468">
        <v>1</v>
      </c>
      <c r="AA23" s="468"/>
      <c r="AB23" s="434">
        <f>Z23+AB25</f>
        <v>1.6</v>
      </c>
      <c r="AC23" s="462"/>
      <c r="AD23" s="434">
        <f>AB23+AD27</f>
        <v>3</v>
      </c>
      <c r="AE23" s="462"/>
      <c r="AF23" s="434">
        <f>AD23+AF29</f>
        <v>3.9</v>
      </c>
      <c r="AG23" s="461"/>
      <c r="AH23" s="648">
        <f>AF23+AH31</f>
        <v>4.9000000000000004</v>
      </c>
      <c r="AI23" s="462"/>
      <c r="AJ23" s="434">
        <f t="shared" ref="AJ23" si="63">AH23+$AJ$33</f>
        <v>5.6000000000000005</v>
      </c>
      <c r="AK23" s="462"/>
      <c r="AL23" s="434">
        <f t="shared" ref="AL23" si="64">AJ23+$AL$35</f>
        <v>6.4</v>
      </c>
      <c r="AM23" s="462"/>
      <c r="AN23" s="434">
        <f t="shared" ref="AN23" si="65">AL23+$AN$37</f>
        <v>7.3000000000000007</v>
      </c>
      <c r="AO23" s="462"/>
      <c r="AP23" s="434">
        <f t="shared" ref="AP23" si="66">AN23+$AP$39</f>
        <v>7.7000000000000011</v>
      </c>
      <c r="AQ23" s="462"/>
      <c r="AR23" s="434">
        <f t="shared" ref="AR23" si="67">AP23+$AR$41</f>
        <v>8.4</v>
      </c>
      <c r="AS23" s="462"/>
      <c r="AT23" s="726">
        <f t="shared" ref="AT23" si="68">AR23+$AT$43</f>
        <v>9.3000000000000007</v>
      </c>
      <c r="AU23" s="721"/>
      <c r="AV23" s="726">
        <f t="shared" ref="AV23" si="69">AT23+$AV$45</f>
        <v>10.3</v>
      </c>
      <c r="AW23" s="724"/>
    </row>
    <row r="24" spans="1:49" s="139" customFormat="1" ht="28.5" customHeight="1" x14ac:dyDescent="0.3">
      <c r="A24" s="453"/>
      <c r="B24" s="144">
        <v>1500</v>
      </c>
      <c r="C24" s="145"/>
      <c r="D24" s="146">
        <f>B24-$P$1</f>
        <v>0</v>
      </c>
      <c r="E24" s="147"/>
      <c r="F24" s="332">
        <f>IF((X5)&lt;=$X$1,$P$1,$P$1+MROUND(ROUNDDOWN((X5-$X$1)*$I$1,-1),50))</f>
        <v>1900</v>
      </c>
      <c r="G24" s="171"/>
      <c r="H24" s="332">
        <f>IF((X7)&lt;=$X$1,$P$1,$P$1+MROUND(ROUNDDOWN((X7-$X$1)*$I$1,-1),50))</f>
        <v>1750</v>
      </c>
      <c r="I24" s="171"/>
      <c r="J24" s="332">
        <f>IF((X9)&lt;=$X$1,$P$1,$P$1+MROUND(ROUNDDOWN((X9-$X$1)*$I$1,-1),50))</f>
        <v>1600</v>
      </c>
      <c r="K24" s="171"/>
      <c r="L24" s="332">
        <f>IF((X11)&lt;=$X$1,$P$1,$P$1+MROUND(ROUNDDOWN((X11-$X$1)*$I$1,-1),50))</f>
        <v>1500</v>
      </c>
      <c r="M24" s="171"/>
      <c r="N24" s="332">
        <f>IF((X13)&lt;=$X$1,$P$1,$P$1+MROUND(ROUNDDOWN((X13-$X$1)*$I$1,-1),50))</f>
        <v>1500</v>
      </c>
      <c r="O24" s="171"/>
      <c r="P24" s="332">
        <f>IF((X15)&lt;=$X$1,$P$1,$P$1+MROUND(ROUNDDOWN((X15-$X$1)*$I$1,-1),50))</f>
        <v>1500</v>
      </c>
      <c r="Q24" s="171"/>
      <c r="R24" s="332">
        <f>IF((X17)&lt;=$X$1,$P$1,$P$1+MROUND(ROUNDDOWN((X17-$X$1)*$I$1,-1),50))</f>
        <v>1500</v>
      </c>
      <c r="S24" s="171"/>
      <c r="T24" s="332">
        <f>IF((X19)&lt;=$X$1,$P$1,$P$1+MROUND(ROUNDDOWN((X19-$X$1)*$I$1,-1),50))</f>
        <v>1500</v>
      </c>
      <c r="U24" s="171"/>
      <c r="V24" s="332">
        <f>IF((X21)&lt;=$X$1,$P$1,$P$1+MROUND(ROUNDDOWN((X21-$X$1)*$I$1,-1),50))</f>
        <v>1500</v>
      </c>
      <c r="W24" s="171"/>
      <c r="X24" s="467"/>
      <c r="Y24" s="457"/>
      <c r="Z24" s="468"/>
      <c r="AA24" s="468"/>
      <c r="AB24" s="436"/>
      <c r="AC24" s="464"/>
      <c r="AD24" s="436"/>
      <c r="AE24" s="464"/>
      <c r="AF24" s="436"/>
      <c r="AG24" s="463"/>
      <c r="AH24" s="649"/>
      <c r="AI24" s="464"/>
      <c r="AJ24" s="436"/>
      <c r="AK24" s="464"/>
      <c r="AL24" s="436"/>
      <c r="AM24" s="464"/>
      <c r="AN24" s="436"/>
      <c r="AO24" s="464"/>
      <c r="AP24" s="436"/>
      <c r="AQ24" s="464"/>
      <c r="AR24" s="436"/>
      <c r="AS24" s="464"/>
      <c r="AT24" s="733"/>
      <c r="AU24" s="723"/>
      <c r="AV24" s="733"/>
      <c r="AW24" s="725"/>
    </row>
    <row r="25" spans="1:49" s="139" customFormat="1" ht="28.5" customHeight="1" x14ac:dyDescent="0.3">
      <c r="A25" s="477" t="s">
        <v>130</v>
      </c>
      <c r="B25" s="140"/>
      <c r="C25" s="141">
        <f>MROUND(ROUNDDOWN(B26*0.8,-1),50)</f>
        <v>1200</v>
      </c>
      <c r="D25" s="142"/>
      <c r="E25" s="143">
        <f>C25-$S$1</f>
        <v>0</v>
      </c>
      <c r="F25" s="168"/>
      <c r="G25" s="162">
        <f>MROUND(ROUNDDOWN(F26*0.8,-1),50)</f>
        <v>1650</v>
      </c>
      <c r="H25" s="168"/>
      <c r="I25" s="162">
        <f>MROUND(ROUNDDOWN(H26*0.8,-1),50)</f>
        <v>1500</v>
      </c>
      <c r="J25" s="168"/>
      <c r="K25" s="162">
        <f>MROUND(ROUNDDOWN(J26*0.8,-1),50)</f>
        <v>1350</v>
      </c>
      <c r="L25" s="168"/>
      <c r="M25" s="162">
        <f>MROUND(ROUNDDOWN(L26*0.8,-1),50)</f>
        <v>1250</v>
      </c>
      <c r="N25" s="168"/>
      <c r="O25" s="162">
        <f>MROUND(ROUNDDOWN(N26*0.8,-1),50)</f>
        <v>1200</v>
      </c>
      <c r="P25" s="168"/>
      <c r="Q25" s="162">
        <f>MROUND(ROUNDDOWN(P26*0.8,-1),50)</f>
        <v>1200</v>
      </c>
      <c r="R25" s="168"/>
      <c r="S25" s="162">
        <f>MROUND(ROUNDDOWN(R26*0.8,-1),50)</f>
        <v>1200</v>
      </c>
      <c r="T25" s="168"/>
      <c r="U25" s="162">
        <f>MROUND(ROUNDDOWN(T26*0.8,-1),50)</f>
        <v>1200</v>
      </c>
      <c r="V25" s="168"/>
      <c r="W25" s="162">
        <f>MROUND(ROUNDDOWN(V26*0.8,-1),50)</f>
        <v>1200</v>
      </c>
      <c r="X25" s="168"/>
      <c r="Y25" s="162">
        <f>MROUND(ROUNDDOWN(X26*0.8,-1),50)</f>
        <v>1200</v>
      </c>
      <c r="Z25" s="602" t="s">
        <v>276</v>
      </c>
      <c r="AA25" s="607"/>
      <c r="AB25" s="468">
        <v>0.6</v>
      </c>
      <c r="AC25" s="468"/>
      <c r="AD25" s="446">
        <f>AB25+AD27</f>
        <v>2</v>
      </c>
      <c r="AE25" s="447"/>
      <c r="AF25" s="446">
        <f>AD25+AF29</f>
        <v>2.9</v>
      </c>
      <c r="AG25" s="490"/>
      <c r="AH25" s="665">
        <f>AF25+AH31</f>
        <v>3.9</v>
      </c>
      <c r="AI25" s="447"/>
      <c r="AJ25" s="434">
        <f t="shared" ref="AJ25" si="70">AH25+$AJ$33</f>
        <v>4.5999999999999996</v>
      </c>
      <c r="AK25" s="462"/>
      <c r="AL25" s="434">
        <f t="shared" ref="AL25" si="71">AJ25+$AL$35</f>
        <v>5.3999999999999995</v>
      </c>
      <c r="AM25" s="462"/>
      <c r="AN25" s="434">
        <f t="shared" ref="AN25" si="72">AL25+$AN$37</f>
        <v>6.3</v>
      </c>
      <c r="AO25" s="462"/>
      <c r="AP25" s="434">
        <f t="shared" ref="AP25" si="73">AN25+$AP$39</f>
        <v>6.7</v>
      </c>
      <c r="AQ25" s="462"/>
      <c r="AR25" s="434">
        <f t="shared" ref="AR25" si="74">AP25+$AR$41</f>
        <v>7.4</v>
      </c>
      <c r="AS25" s="462"/>
      <c r="AT25" s="726">
        <f>AR25+$AT$43</f>
        <v>8.3000000000000007</v>
      </c>
      <c r="AU25" s="721"/>
      <c r="AV25" s="726">
        <f t="shared" ref="AV25" si="75">AT25+$AV$45</f>
        <v>9.3000000000000007</v>
      </c>
      <c r="AW25" s="724"/>
    </row>
    <row r="26" spans="1:49" s="139" customFormat="1" ht="28.5" customHeight="1" x14ac:dyDescent="0.3">
      <c r="A26" s="453"/>
      <c r="B26" s="144">
        <v>1500</v>
      </c>
      <c r="C26" s="145"/>
      <c r="D26" s="146">
        <f>B26-$P$1</f>
        <v>0</v>
      </c>
      <c r="E26" s="147"/>
      <c r="F26" s="332">
        <f>IF((Z5)&lt;=$X$1,$P$1,$P$1+MROUND(ROUNDDOWN((Z5-$X$1)*$I$1,-1),50))</f>
        <v>2050</v>
      </c>
      <c r="G26" s="171"/>
      <c r="H26" s="332">
        <f>IF((Z7)&lt;=$X$1,$P$1,$P$1+MROUND(ROUNDDOWN((Z7-$X$1)*$I$1,-1),50))</f>
        <v>1900</v>
      </c>
      <c r="I26" s="171"/>
      <c r="J26" s="332">
        <f>IF((Z9)&lt;=$X$1,$P$1,$P$1+MROUND(ROUNDDOWN((Z9-$X$1)*$I$1,-1),50))</f>
        <v>1700</v>
      </c>
      <c r="K26" s="171"/>
      <c r="L26" s="332">
        <f>IF((Z11)&lt;=$X$1,$P$1,$P$1+MROUND(ROUNDDOWN((Z11-$X$1)*$I$1,-1),50))</f>
        <v>1550</v>
      </c>
      <c r="M26" s="171"/>
      <c r="N26" s="332">
        <f>IF((Z13)&lt;=$X$1,$P$1,$P$1+MROUND(ROUNDDOWN((Z13-$X$1)*$I$1,-1),50))</f>
        <v>1500</v>
      </c>
      <c r="O26" s="171"/>
      <c r="P26" s="332">
        <f>IF((Z15)&lt;=$X$1,$P$1,$P$1+MROUND(ROUNDDOWN((Z15-$X$1)*$I$1,-1),50))</f>
        <v>1500</v>
      </c>
      <c r="Q26" s="171"/>
      <c r="R26" s="332">
        <f>IF((Z17)&lt;=$X$1,$P$1,$P$1+MROUND(ROUNDDOWN((Z17-$X$1)*$I$1,-1),50))</f>
        <v>1500</v>
      </c>
      <c r="S26" s="171"/>
      <c r="T26" s="332">
        <f>IF((Z19)&lt;=$X$1,$P$1,$P$1+MROUND(ROUNDDOWN((Z19-$X$1)*$I$1,-1),50))</f>
        <v>1500</v>
      </c>
      <c r="U26" s="171"/>
      <c r="V26" s="332">
        <f>IF((Z21)&lt;=$X$1,$P$1,$P$1+MROUND(ROUNDDOWN((Z21-$X$1)*$I$1,-1),50))</f>
        <v>1500</v>
      </c>
      <c r="W26" s="171"/>
      <c r="X26" s="332">
        <f>IF((Z23)&lt;=$X$1,$P$1,$P$1+MROUND(ROUNDDOWN((Z23-$X$1)*$I$1,-1),50))</f>
        <v>1500</v>
      </c>
      <c r="Y26" s="171"/>
      <c r="Z26" s="608"/>
      <c r="AA26" s="609"/>
      <c r="AB26" s="468"/>
      <c r="AC26" s="468"/>
      <c r="AD26" s="448"/>
      <c r="AE26" s="449"/>
      <c r="AF26" s="448"/>
      <c r="AG26" s="491"/>
      <c r="AH26" s="666"/>
      <c r="AI26" s="449"/>
      <c r="AJ26" s="436"/>
      <c r="AK26" s="464"/>
      <c r="AL26" s="436"/>
      <c r="AM26" s="464"/>
      <c r="AN26" s="436"/>
      <c r="AO26" s="464"/>
      <c r="AP26" s="436"/>
      <c r="AQ26" s="464"/>
      <c r="AR26" s="436"/>
      <c r="AS26" s="464"/>
      <c r="AT26" s="733"/>
      <c r="AU26" s="723"/>
      <c r="AV26" s="733"/>
      <c r="AW26" s="725"/>
    </row>
    <row r="27" spans="1:49" s="139" customFormat="1" ht="28.5" customHeight="1" x14ac:dyDescent="0.3">
      <c r="A27" s="477" t="s">
        <v>131</v>
      </c>
      <c r="B27" s="140"/>
      <c r="C27" s="141">
        <f>MROUND(ROUNDDOWN(B28*0.8,-1),50)</f>
        <v>1200</v>
      </c>
      <c r="D27" s="142"/>
      <c r="E27" s="143">
        <f>C27-$S$1</f>
        <v>0</v>
      </c>
      <c r="F27" s="168"/>
      <c r="G27" s="162">
        <f>MROUND(ROUNDDOWN(F28*0.8,-1),50)</f>
        <v>1700</v>
      </c>
      <c r="H27" s="168"/>
      <c r="I27" s="162">
        <f>MROUND(ROUNDDOWN(H28*0.8,-1),50)</f>
        <v>1550</v>
      </c>
      <c r="J27" s="168"/>
      <c r="K27" s="162">
        <f>MROUND(ROUNDDOWN(J28*0.8,-1),50)</f>
        <v>1450</v>
      </c>
      <c r="L27" s="168"/>
      <c r="M27" s="162">
        <f>MROUND(ROUNDDOWN(L28*0.8,-1),50)</f>
        <v>1300</v>
      </c>
      <c r="N27" s="168"/>
      <c r="O27" s="162">
        <f>MROUND(ROUNDDOWN(N28*0.8,-1),50)</f>
        <v>1200</v>
      </c>
      <c r="P27" s="168"/>
      <c r="Q27" s="162">
        <f>MROUND(ROUNDDOWN(P28*0.8,-1),50)</f>
        <v>1200</v>
      </c>
      <c r="R27" s="168"/>
      <c r="S27" s="162">
        <f>MROUND(ROUNDDOWN(R28*0.8,-1),50)</f>
        <v>1200</v>
      </c>
      <c r="T27" s="168"/>
      <c r="U27" s="162">
        <f>MROUND(ROUNDDOWN(T28*0.8,-1),50)</f>
        <v>1200</v>
      </c>
      <c r="V27" s="168"/>
      <c r="W27" s="162">
        <f>MROUND(ROUNDDOWN(V28*0.8,-1),50)</f>
        <v>1200</v>
      </c>
      <c r="X27" s="168"/>
      <c r="Y27" s="162">
        <f>MROUND(ROUNDDOWN(X28*0.8,-1),50)</f>
        <v>1200</v>
      </c>
      <c r="Z27" s="168"/>
      <c r="AA27" s="162">
        <f>MROUND(ROUNDDOWN(Z28*0.8,-1),50)</f>
        <v>1200</v>
      </c>
      <c r="AB27" s="479" t="s">
        <v>275</v>
      </c>
      <c r="AC27" s="466"/>
      <c r="AD27" s="468">
        <v>1.4</v>
      </c>
      <c r="AE27" s="445"/>
      <c r="AF27" s="434">
        <f>AD27+AF29</f>
        <v>2.2999999999999998</v>
      </c>
      <c r="AG27" s="461"/>
      <c r="AH27" s="648">
        <f>AF27+AH31</f>
        <v>3.3</v>
      </c>
      <c r="AI27" s="462"/>
      <c r="AJ27" s="434">
        <f t="shared" ref="AJ27" si="76">AH27+$AJ$33</f>
        <v>4</v>
      </c>
      <c r="AK27" s="462"/>
      <c r="AL27" s="434">
        <f t="shared" ref="AL27" si="77">AJ27+$AL$35</f>
        <v>4.8</v>
      </c>
      <c r="AM27" s="462"/>
      <c r="AN27" s="434">
        <f t="shared" ref="AN27" si="78">AL27+$AN$37</f>
        <v>5.7</v>
      </c>
      <c r="AO27" s="462"/>
      <c r="AP27" s="434">
        <f t="shared" ref="AP27" si="79">AN27+$AP$39</f>
        <v>6.1000000000000005</v>
      </c>
      <c r="AQ27" s="462"/>
      <c r="AR27" s="434">
        <f t="shared" ref="AR27" si="80">AP27+$AR$41</f>
        <v>6.8000000000000007</v>
      </c>
      <c r="AS27" s="462"/>
      <c r="AT27" s="726">
        <f t="shared" ref="AT27" si="81">AR27+$AT$43</f>
        <v>7.7000000000000011</v>
      </c>
      <c r="AU27" s="721"/>
      <c r="AV27" s="726">
        <f t="shared" ref="AV27" si="82">AT27+$AV$45</f>
        <v>8.7000000000000011</v>
      </c>
      <c r="AW27" s="724"/>
    </row>
    <row r="28" spans="1:49" s="139" customFormat="1" ht="28.5" customHeight="1" x14ac:dyDescent="0.3">
      <c r="A28" s="453"/>
      <c r="B28" s="144">
        <v>1500</v>
      </c>
      <c r="C28" s="145"/>
      <c r="D28" s="146">
        <f>B28-$P$1</f>
        <v>0</v>
      </c>
      <c r="E28" s="147"/>
      <c r="F28" s="332">
        <f>IF((AB5)&lt;=$X$1,$P$1,$P$1+MROUND(ROUNDDOWN((AB5-$X$1)*$I$1,-1),50))</f>
        <v>2150</v>
      </c>
      <c r="G28" s="171"/>
      <c r="H28" s="332">
        <f>IF((AB7)&lt;=$X$1,$P$1,$P$1+MROUND(ROUNDDOWN((AB7-$X$1)*$I$1,-1),50))</f>
        <v>1950</v>
      </c>
      <c r="I28" s="171"/>
      <c r="J28" s="332">
        <f>IF((AB9)&lt;=$X$1,$P$1,$P$1+MROUND(ROUNDDOWN((AB9-$X$1)*$I$1,-1),50))</f>
        <v>1800</v>
      </c>
      <c r="K28" s="171"/>
      <c r="L28" s="332">
        <f>IF((AB11)&lt;=$X$1,$P$1,$P$1+MROUND(ROUNDDOWN((AB11-$X$1)*$I$1,-1),50))</f>
        <v>1650</v>
      </c>
      <c r="M28" s="171"/>
      <c r="N28" s="332">
        <f>IF((AB13)&lt;=$X$1,$P$1,$P$1+MROUND(ROUNDDOWN((AB13-$X$1)*$I$1,-1),50))</f>
        <v>1500</v>
      </c>
      <c r="O28" s="171"/>
      <c r="P28" s="332">
        <f>IF((AB15)&lt;=$X$1,$P$1,$P$1+MROUND(ROUNDDOWN((AB15-$X$1)*$I$1,-1),50))</f>
        <v>1500</v>
      </c>
      <c r="Q28" s="171"/>
      <c r="R28" s="332">
        <f>IF((AB17)&lt;=$X$1,$P$1,$P$1+MROUND(ROUNDDOWN((AB17-$X$1)*$I$1,-1),50))</f>
        <v>1500</v>
      </c>
      <c r="S28" s="171"/>
      <c r="T28" s="332">
        <f>IF((AB19)&lt;=$X$1,$P$1,$P$1+MROUND(ROUNDDOWN((AB19-$X$1)*$I$1,-1),50))</f>
        <v>1500</v>
      </c>
      <c r="U28" s="171"/>
      <c r="V28" s="332">
        <f>IF((AB21)&lt;=$X$1,$P$1,$P$1+MROUND(ROUNDDOWN((AB21-$X$1)*$I$1,-1),50))</f>
        <v>1500</v>
      </c>
      <c r="W28" s="171"/>
      <c r="X28" s="332">
        <f>IF((AB23)&lt;=$X$1,$P$1,$P$1+MROUND(ROUNDDOWN((AB23-$X$1)*$I$1,-1),50))</f>
        <v>1500</v>
      </c>
      <c r="Y28" s="171"/>
      <c r="Z28" s="332">
        <f>IF((AB25)&lt;=$X$1,$P$1,$P$1+MROUND(ROUNDDOWN((AB25-$X$1)*$I$1,-1),50))</f>
        <v>1500</v>
      </c>
      <c r="AA28" s="171"/>
      <c r="AB28" s="467"/>
      <c r="AC28" s="457"/>
      <c r="AD28" s="468"/>
      <c r="AE28" s="445"/>
      <c r="AF28" s="436"/>
      <c r="AG28" s="463"/>
      <c r="AH28" s="649"/>
      <c r="AI28" s="464"/>
      <c r="AJ28" s="436"/>
      <c r="AK28" s="464"/>
      <c r="AL28" s="436"/>
      <c r="AM28" s="464"/>
      <c r="AN28" s="436"/>
      <c r="AO28" s="464"/>
      <c r="AP28" s="436"/>
      <c r="AQ28" s="464"/>
      <c r="AR28" s="436"/>
      <c r="AS28" s="464"/>
      <c r="AT28" s="733"/>
      <c r="AU28" s="723"/>
      <c r="AV28" s="733"/>
      <c r="AW28" s="725"/>
    </row>
    <row r="29" spans="1:49" s="139" customFormat="1" ht="28.5" customHeight="1" x14ac:dyDescent="0.3">
      <c r="A29" s="477" t="s">
        <v>132</v>
      </c>
      <c r="B29" s="140"/>
      <c r="C29" s="141">
        <f>MROUND(ROUNDDOWN(B30*0.8,-1),50)</f>
        <v>1200</v>
      </c>
      <c r="D29" s="142"/>
      <c r="E29" s="143">
        <f>C29-$S$1</f>
        <v>0</v>
      </c>
      <c r="F29" s="168"/>
      <c r="G29" s="162">
        <f>MROUND(ROUNDDOWN(F30*0.8,-1),50)</f>
        <v>1850</v>
      </c>
      <c r="H29" s="168"/>
      <c r="I29" s="162">
        <f>MROUND(ROUNDDOWN(H30*0.8,-1),50)</f>
        <v>1700</v>
      </c>
      <c r="J29" s="168"/>
      <c r="K29" s="162">
        <f>MROUND(ROUNDDOWN(J30*0.8,-1),50)</f>
        <v>1600</v>
      </c>
      <c r="L29" s="168"/>
      <c r="M29" s="162">
        <f>MROUND(ROUNDDOWN(L30*0.8,-1),50)</f>
        <v>1500</v>
      </c>
      <c r="N29" s="168"/>
      <c r="O29" s="162">
        <f>MROUND(ROUNDDOWN(N30*0.8,-1),50)</f>
        <v>1350</v>
      </c>
      <c r="P29" s="168"/>
      <c r="Q29" s="162">
        <f>MROUND(ROUNDDOWN(P30*0.8,-1),50)</f>
        <v>1250</v>
      </c>
      <c r="R29" s="168"/>
      <c r="S29" s="162">
        <f>MROUND(ROUNDDOWN(R30*0.8,-1),50)</f>
        <v>1200</v>
      </c>
      <c r="T29" s="168"/>
      <c r="U29" s="162">
        <f>MROUND(ROUNDDOWN(T30*0.8,-1),50)</f>
        <v>1200</v>
      </c>
      <c r="V29" s="168"/>
      <c r="W29" s="162">
        <f>MROUND(ROUNDDOWN(V30*0.8,-1),50)</f>
        <v>1200</v>
      </c>
      <c r="X29" s="168"/>
      <c r="Y29" s="162">
        <f>MROUND(ROUNDDOWN(X30*0.8,-1),50)</f>
        <v>1200</v>
      </c>
      <c r="Z29" s="168"/>
      <c r="AA29" s="162">
        <f>MROUND(ROUNDDOWN(Z30*0.8,-1),50)</f>
        <v>1200</v>
      </c>
      <c r="AB29" s="168"/>
      <c r="AC29" s="162">
        <f>MROUND(ROUNDDOWN(AB30*0.8,-1),50)</f>
        <v>1200</v>
      </c>
      <c r="AD29" s="479" t="s">
        <v>274</v>
      </c>
      <c r="AE29" s="466"/>
      <c r="AF29" s="610">
        <v>0.9</v>
      </c>
      <c r="AG29" s="729"/>
      <c r="AH29" s="665">
        <f>AF29+AH31</f>
        <v>1.9</v>
      </c>
      <c r="AI29" s="447"/>
      <c r="AJ29" s="434">
        <f t="shared" ref="AJ29" si="83">AH29+$AJ$33</f>
        <v>2.5999999999999996</v>
      </c>
      <c r="AK29" s="462"/>
      <c r="AL29" s="434">
        <f t="shared" ref="AL29" si="84">AJ29+$AL$35</f>
        <v>3.3999999999999995</v>
      </c>
      <c r="AM29" s="462"/>
      <c r="AN29" s="434">
        <f t="shared" ref="AN29" si="85">AL29+$AN$37</f>
        <v>4.3</v>
      </c>
      <c r="AO29" s="462"/>
      <c r="AP29" s="434">
        <f t="shared" ref="AP29" si="86">AN29+$AP$39</f>
        <v>4.7</v>
      </c>
      <c r="AQ29" s="462"/>
      <c r="AR29" s="434">
        <f t="shared" ref="AR29" si="87">AP29+$AR$41</f>
        <v>5.4</v>
      </c>
      <c r="AS29" s="462"/>
      <c r="AT29" s="726">
        <f t="shared" ref="AT29" si="88">AR29+$AT$43</f>
        <v>6.3000000000000007</v>
      </c>
      <c r="AU29" s="721"/>
      <c r="AV29" s="726">
        <f t="shared" ref="AV29" si="89">AT29+$AV$45</f>
        <v>7.3000000000000007</v>
      </c>
      <c r="AW29" s="724"/>
    </row>
    <row r="30" spans="1:49" s="139" customFormat="1" ht="28.5" customHeight="1" x14ac:dyDescent="0.3">
      <c r="A30" s="453"/>
      <c r="B30" s="144">
        <v>1500</v>
      </c>
      <c r="C30" s="145"/>
      <c r="D30" s="146">
        <f>B30-$P$1</f>
        <v>0</v>
      </c>
      <c r="E30" s="147"/>
      <c r="F30" s="332">
        <f>IF((AD5)&lt;=$X$1,$P$1,$P$1+MROUND(ROUNDDOWN((AD5-$X$1)*$I$1,-1),50))</f>
        <v>2300</v>
      </c>
      <c r="G30" s="171"/>
      <c r="H30" s="332">
        <f>IF((AD7)&lt;=$X$1,$P$1,$P$1+MROUND(ROUNDDOWN((AD7-$X$1)*$I$1,-1),50))</f>
        <v>2150</v>
      </c>
      <c r="I30" s="171"/>
      <c r="J30" s="332">
        <f>IF((AD9)&lt;=$X$1,$P$1,$P$1+MROUND(ROUNDDOWN((AD9-$X$1)*$I$1,-1),50))</f>
        <v>2000</v>
      </c>
      <c r="K30" s="171"/>
      <c r="L30" s="332">
        <f>IF((AD11)&lt;=$X$1,$P$1,$P$1+MROUND(ROUNDDOWN((AD11-$X$1)*$I$1,-1),50))</f>
        <v>1850</v>
      </c>
      <c r="M30" s="171"/>
      <c r="N30" s="332">
        <f>IF((AD13)&lt;=$X$1,$P$1,$P$1+MROUND(ROUNDDOWN((AD13-$X$1)*$I$1,-1),50))</f>
        <v>1700</v>
      </c>
      <c r="O30" s="171"/>
      <c r="P30" s="332">
        <f>IF((AD15)&lt;=$X$1,$P$1,$P$1+MROUND(ROUNDDOWN((AD15-$X$1)*$I$1,-1),50))</f>
        <v>1550</v>
      </c>
      <c r="Q30" s="171"/>
      <c r="R30" s="332">
        <f>IF((AD17)&lt;=$X$1,$P$1,$P$1+MROUND(ROUNDDOWN((AD17-$X$1)*$I$1,-1),50))</f>
        <v>1500</v>
      </c>
      <c r="S30" s="171"/>
      <c r="T30" s="332">
        <f>IF((AD19)&lt;=$X$1,$P$1,$P$1+MROUND(ROUNDDOWN((AD19-$X$1)*$I$1,-1),50))</f>
        <v>1500</v>
      </c>
      <c r="U30" s="171"/>
      <c r="V30" s="332">
        <f>IF((AD21)&lt;=$X$1,$P$1,$P$1+MROUND(ROUNDDOWN((AD21-$X$1)*$I$1,-1),50))</f>
        <v>1500</v>
      </c>
      <c r="W30" s="171"/>
      <c r="X30" s="332">
        <f>IF((AD23)&lt;=$X$1,$P$1,$P$1+MROUND(ROUNDDOWN((AD23-$X$1)*$I$1,-1),50))</f>
        <v>1500</v>
      </c>
      <c r="Y30" s="171"/>
      <c r="Z30" s="332">
        <f>IF((AD25)&lt;=$X$1,$P$1,$P$1+MROUND(ROUNDDOWN((AD25-$X$1)*$I$1,-1),50))</f>
        <v>1500</v>
      </c>
      <c r="AA30" s="171"/>
      <c r="AB30" s="332">
        <f>IF((AD27)&lt;=$X$1,$P$1,$P$1+MROUND(ROUNDDOWN((AD27-$X$1)*$I$1,-1),50))</f>
        <v>1500</v>
      </c>
      <c r="AC30" s="171"/>
      <c r="AD30" s="467"/>
      <c r="AE30" s="457"/>
      <c r="AF30" s="468"/>
      <c r="AG30" s="445"/>
      <c r="AH30" s="666"/>
      <c r="AI30" s="449"/>
      <c r="AJ30" s="436"/>
      <c r="AK30" s="464"/>
      <c r="AL30" s="436"/>
      <c r="AM30" s="464"/>
      <c r="AN30" s="436"/>
      <c r="AO30" s="464"/>
      <c r="AP30" s="436"/>
      <c r="AQ30" s="464"/>
      <c r="AR30" s="436"/>
      <c r="AS30" s="464"/>
      <c r="AT30" s="733"/>
      <c r="AU30" s="723"/>
      <c r="AV30" s="733"/>
      <c r="AW30" s="725"/>
    </row>
    <row r="31" spans="1:49" s="139" customFormat="1" ht="28.5" customHeight="1" x14ac:dyDescent="0.3">
      <c r="A31" s="465" t="s">
        <v>272</v>
      </c>
      <c r="B31" s="140"/>
      <c r="C31" s="141">
        <f>MROUND(ROUNDDOWN(B32*0.8,-1),50)</f>
        <v>1200</v>
      </c>
      <c r="D31" s="142"/>
      <c r="E31" s="143">
        <f>C31-$S$1</f>
        <v>0</v>
      </c>
      <c r="F31" s="168"/>
      <c r="G31" s="162">
        <f>MROUND(ROUNDDOWN(F32*0.8,-1),50)</f>
        <v>1950</v>
      </c>
      <c r="H31" s="168"/>
      <c r="I31" s="162">
        <f>MROUND(ROUNDDOWN(H32*0.8,-1),50)</f>
        <v>1800</v>
      </c>
      <c r="J31" s="168"/>
      <c r="K31" s="162">
        <f>MROUND(ROUNDDOWN(J32*0.8,-1),50)</f>
        <v>1700</v>
      </c>
      <c r="L31" s="168"/>
      <c r="M31" s="162">
        <f>MROUND(ROUNDDOWN(L32*0.8,-1),50)</f>
        <v>1550</v>
      </c>
      <c r="N31" s="168"/>
      <c r="O31" s="162">
        <f>MROUND(ROUNDDOWN(N32*0.8,-1),50)</f>
        <v>1450</v>
      </c>
      <c r="P31" s="168"/>
      <c r="Q31" s="162">
        <f>MROUND(ROUNDDOWN(P32*0.8,-1),50)</f>
        <v>1300</v>
      </c>
      <c r="R31" s="168"/>
      <c r="S31" s="162">
        <f>MROUND(ROUNDDOWN(R32*0.8,-1),50)</f>
        <v>1250</v>
      </c>
      <c r="T31" s="168"/>
      <c r="U31" s="162">
        <f>MROUND(ROUNDDOWN(T32*0.8,-1),50)</f>
        <v>1200</v>
      </c>
      <c r="V31" s="168"/>
      <c r="W31" s="162">
        <f>MROUND(ROUNDDOWN(V32*0.8,-1),50)</f>
        <v>1200</v>
      </c>
      <c r="X31" s="168"/>
      <c r="Y31" s="162">
        <f>MROUND(ROUNDDOWN(X32*0.8,-1),50)</f>
        <v>1200</v>
      </c>
      <c r="Z31" s="168"/>
      <c r="AA31" s="162">
        <f>MROUND(ROUNDDOWN(Z32*0.8,-1),50)</f>
        <v>1200</v>
      </c>
      <c r="AB31" s="168"/>
      <c r="AC31" s="162">
        <f>MROUND(ROUNDDOWN(AB32*0.8,-1),50)</f>
        <v>1200</v>
      </c>
      <c r="AD31" s="168"/>
      <c r="AE31" s="162">
        <f>MROUND(ROUNDDOWN(AD32*0.8,-1),50)</f>
        <v>1200</v>
      </c>
      <c r="AF31" s="440" t="s">
        <v>295</v>
      </c>
      <c r="AG31" s="480"/>
      <c r="AH31" s="483">
        <v>1</v>
      </c>
      <c r="AI31" s="468"/>
      <c r="AJ31" s="434">
        <f t="shared" ref="AJ31" si="90">AH31+$AJ$33</f>
        <v>1.7</v>
      </c>
      <c r="AK31" s="462"/>
      <c r="AL31" s="434">
        <f t="shared" ref="AL31" si="91">AJ31+$AL$35</f>
        <v>2.5</v>
      </c>
      <c r="AM31" s="462"/>
      <c r="AN31" s="434">
        <f t="shared" ref="AN31" si="92">AL31+$AN$37</f>
        <v>3.4</v>
      </c>
      <c r="AO31" s="462"/>
      <c r="AP31" s="434">
        <f t="shared" ref="AP31" si="93">AN31+$AP$39</f>
        <v>3.8</v>
      </c>
      <c r="AQ31" s="462"/>
      <c r="AR31" s="434">
        <f t="shared" ref="AR31" si="94">AP31+$AR$41</f>
        <v>4.5</v>
      </c>
      <c r="AS31" s="462"/>
      <c r="AT31" s="726">
        <f t="shared" ref="AT31" si="95">AR31+$AT$43</f>
        <v>5.4</v>
      </c>
      <c r="AU31" s="721"/>
      <c r="AV31" s="726">
        <f t="shared" ref="AV31" si="96">AT31+$AV$45</f>
        <v>6.4</v>
      </c>
      <c r="AW31" s="724"/>
    </row>
    <row r="32" spans="1:49" s="139" customFormat="1" ht="28.5" customHeight="1" thickBot="1" x14ac:dyDescent="0.35">
      <c r="A32" s="439"/>
      <c r="B32" s="151">
        <v>1500</v>
      </c>
      <c r="C32" s="152"/>
      <c r="D32" s="153">
        <f>B32-$P$1</f>
        <v>0</v>
      </c>
      <c r="E32" s="154"/>
      <c r="F32" s="333">
        <f>IF((AF5)&lt;=$X$1,$P$1,$P$1+MROUND(ROUNDDOWN((AF5-$X$1)*$I$1,-1),50))</f>
        <v>2450</v>
      </c>
      <c r="G32" s="172"/>
      <c r="H32" s="333">
        <f>IF((AF7)&lt;=$X$1,$P$1,$P$1+MROUND(ROUNDDOWN((AF7-$X$1)*$I$1,-1),50))</f>
        <v>2250</v>
      </c>
      <c r="I32" s="172"/>
      <c r="J32" s="333">
        <f>IF((AF9)&lt;=$X$1,$P$1,$P$1+MROUND(ROUNDDOWN((AF9-$X$1)*$I$1,-1),50))</f>
        <v>2100</v>
      </c>
      <c r="K32" s="172"/>
      <c r="L32" s="333">
        <f>IF((AF11)&lt;=$X$1,$P$1,$P$1+MROUND(ROUNDDOWN((AF11-$X$1)*$I$1,-1),50))</f>
        <v>1950</v>
      </c>
      <c r="M32" s="172"/>
      <c r="N32" s="333">
        <f>IF((AF13)&lt;=$X$1,$P$1,$P$1+MROUND(ROUNDDOWN((AF13-$X$1)*$I$1,-1),50))</f>
        <v>1800</v>
      </c>
      <c r="O32" s="172"/>
      <c r="P32" s="333">
        <f>IF((AF15)&lt;=$X$1,$P$1,$P$1+MROUND(ROUNDDOWN((AF15-$X$1)*$I$1,-1),50))</f>
        <v>1650</v>
      </c>
      <c r="Q32" s="172"/>
      <c r="R32" s="333">
        <f>IF((AF17)&lt;=$X$1,$P$1,$P$1+MROUND(ROUNDDOWN((AF17-$X$1)*$I$1,-1),50))</f>
        <v>1550</v>
      </c>
      <c r="S32" s="172"/>
      <c r="T32" s="333">
        <f>IF((AF19)&lt;=$X$1,$P$1,$P$1+MROUND(ROUNDDOWN((AF19-$X$1)*$I$1,-1),50))</f>
        <v>1500</v>
      </c>
      <c r="U32" s="172"/>
      <c r="V32" s="333">
        <f>IF((AF21)&lt;=$X$1,$P$1,$P$1+MROUND(ROUNDDOWN((AF21-$X$1)*$I$1,-1),50))</f>
        <v>1500</v>
      </c>
      <c r="W32" s="172"/>
      <c r="X32" s="333">
        <f>IF((AF23)&lt;=$X$1,$P$1,$P$1+MROUND(ROUNDDOWN((AF23-$X$1)*$I$1,-1),50))</f>
        <v>1500</v>
      </c>
      <c r="Y32" s="172"/>
      <c r="Z32" s="333">
        <f>IF((AF25)&lt;=$X$1,$P$1,$P$1+MROUND(ROUNDDOWN((AF25-$X$1)*$I$1,-1),50))</f>
        <v>1500</v>
      </c>
      <c r="AA32" s="172"/>
      <c r="AB32" s="333">
        <f>IF((AF27)&lt;=$X$1,$P$1,$P$1+MROUND(ROUNDDOWN((AF27-$X$1)*$I$1,-1),50))</f>
        <v>1500</v>
      </c>
      <c r="AC32" s="172"/>
      <c r="AD32" s="333">
        <f>IF((AF29)&lt;=$X$1,$P$1,$P$1+MROUND(ROUNDDOWN((AF29-$X$1)*$I$1,-1),50))</f>
        <v>1500</v>
      </c>
      <c r="AE32" s="172"/>
      <c r="AF32" s="442"/>
      <c r="AG32" s="683"/>
      <c r="AH32" s="730"/>
      <c r="AI32" s="624"/>
      <c r="AJ32" s="690"/>
      <c r="AK32" s="691"/>
      <c r="AL32" s="690"/>
      <c r="AM32" s="691"/>
      <c r="AN32" s="690"/>
      <c r="AO32" s="691"/>
      <c r="AP32" s="690"/>
      <c r="AQ32" s="691"/>
      <c r="AR32" s="690"/>
      <c r="AS32" s="691"/>
      <c r="AT32" s="727"/>
      <c r="AU32" s="728"/>
      <c r="AV32" s="727"/>
      <c r="AW32" s="735"/>
    </row>
    <row r="33" spans="1:49" s="139" customFormat="1" ht="28.5" customHeight="1" x14ac:dyDescent="0.3">
      <c r="A33" s="438" t="s">
        <v>133</v>
      </c>
      <c r="B33" s="227"/>
      <c r="C33" s="158">
        <f>MROUND(ROUNDDOWN(B34*0.8,-1),50)</f>
        <v>3000</v>
      </c>
      <c r="D33" s="159"/>
      <c r="E33" s="160">
        <f>C33-$S$1</f>
        <v>1800</v>
      </c>
      <c r="F33" s="161"/>
      <c r="G33" s="158">
        <f>MROUND(ROUNDDOWN(F34*0.8,-1),50)</f>
        <v>2050</v>
      </c>
      <c r="H33" s="161"/>
      <c r="I33" s="158">
        <f>MROUND(ROUNDDOWN(H34*0.8,-1),50)</f>
        <v>1900</v>
      </c>
      <c r="J33" s="161"/>
      <c r="K33" s="158">
        <f>MROUND(ROUNDDOWN(J34*0.8,-1),50)</f>
        <v>1800</v>
      </c>
      <c r="L33" s="161"/>
      <c r="M33" s="158">
        <f>MROUND(ROUNDDOWN(L34*0.8,-1),50)</f>
        <v>1700</v>
      </c>
      <c r="N33" s="161"/>
      <c r="O33" s="158">
        <f>MROUND(ROUNDDOWN(N34*0.8,-1),50)</f>
        <v>1550</v>
      </c>
      <c r="P33" s="161"/>
      <c r="Q33" s="158">
        <f>MROUND(ROUNDDOWN(P34*0.8,-1),50)</f>
        <v>1450</v>
      </c>
      <c r="R33" s="161"/>
      <c r="S33" s="158">
        <f>MROUND(ROUNDDOWN(R34*0.8,-1),50)</f>
        <v>1350</v>
      </c>
      <c r="T33" s="356"/>
      <c r="U33" s="357">
        <f>MROUND(ROUNDDOWN(T34*0.8,-1),50)</f>
        <v>1200</v>
      </c>
      <c r="V33" s="356"/>
      <c r="W33" s="357">
        <f>MROUND(ROUNDDOWN(V34*0.8,-1),50)</f>
        <v>1200</v>
      </c>
      <c r="X33" s="356"/>
      <c r="Y33" s="357">
        <f>MROUND(ROUNDDOWN(X34*0.8,-1),50)</f>
        <v>1200</v>
      </c>
      <c r="Z33" s="356"/>
      <c r="AA33" s="357">
        <f>MROUND(ROUNDDOWN(Z34*0.8,-1),50)</f>
        <v>1200</v>
      </c>
      <c r="AB33" s="356"/>
      <c r="AC33" s="357">
        <f>MROUND(ROUNDDOWN(AB34*0.8,-1),50)</f>
        <v>1200</v>
      </c>
      <c r="AD33" s="356"/>
      <c r="AE33" s="357">
        <f>MROUND(ROUNDDOWN(AD34*0.8,-1),50)</f>
        <v>1200</v>
      </c>
      <c r="AF33" s="356"/>
      <c r="AG33" s="357">
        <f>MROUND(ROUNDDOWN(AF34*0.8,-1),50)</f>
        <v>1200</v>
      </c>
      <c r="AH33" s="734" t="s">
        <v>294</v>
      </c>
      <c r="AI33" s="695"/>
      <c r="AJ33" s="610">
        <v>0.7</v>
      </c>
      <c r="AK33" s="610"/>
      <c r="AL33" s="684">
        <f t="shared" ref="AL33" si="97">AJ33+$AL$35</f>
        <v>1.5</v>
      </c>
      <c r="AM33" s="685"/>
      <c r="AN33" s="673">
        <f>AL33+AN35</f>
        <v>3.2</v>
      </c>
      <c r="AO33" s="674"/>
      <c r="AP33" s="684">
        <f t="shared" ref="AP33" si="98">AN33+$AP$39</f>
        <v>3.6</v>
      </c>
      <c r="AQ33" s="685"/>
      <c r="AR33" s="684">
        <f t="shared" ref="AR33" si="99">AP33+$AR$41</f>
        <v>4.3</v>
      </c>
      <c r="AS33" s="685"/>
      <c r="AT33" s="736">
        <f t="shared" ref="AT33" si="100">AR33+$AT$43</f>
        <v>5.2</v>
      </c>
      <c r="AU33" s="737"/>
      <c r="AV33" s="736">
        <f t="shared" ref="AV33" si="101">AT33+$AV$45</f>
        <v>6.2</v>
      </c>
      <c r="AW33" s="738"/>
    </row>
    <row r="34" spans="1:49" s="139" customFormat="1" ht="28.5" customHeight="1" x14ac:dyDescent="0.3">
      <c r="A34" s="453"/>
      <c r="B34" s="144">
        <f>$P$1+MROUND(ROUNDDOWN(AH4*$I$1,-1),50)</f>
        <v>3750</v>
      </c>
      <c r="C34" s="145"/>
      <c r="D34" s="146">
        <f>B34-$P$1</f>
        <v>2250</v>
      </c>
      <c r="E34" s="147"/>
      <c r="F34" s="149">
        <f>IF((AH5)&lt;=$X$1,$P$1,$P$1+MROUND(ROUNDDOWN((AH5-$X$1)*$I$1,-1),50))</f>
        <v>2550</v>
      </c>
      <c r="G34" s="150"/>
      <c r="H34" s="149">
        <f>IF((AH7)&lt;=$X$1,$P$1,$P$1+MROUND(ROUNDDOWN((AH7-$X$1)*$I$1,-1),50))</f>
        <v>2400</v>
      </c>
      <c r="I34" s="150"/>
      <c r="J34" s="149">
        <f>IF((AH9)&lt;=$X$1,$P$1,$P$1+MROUND(ROUNDDOWN((AH9-$X$1)*$I$1,-1),50))</f>
        <v>2250</v>
      </c>
      <c r="K34" s="150"/>
      <c r="L34" s="149">
        <f>IF((AH11)&lt;=$X$1,$P$1,$P$1+MROUND(ROUNDDOWN((AH11-$X$1)*$I$1,-1),50))</f>
        <v>2100</v>
      </c>
      <c r="M34" s="150"/>
      <c r="N34" s="149">
        <f>IF((AH13)&lt;=$X$1,$P$1,$P$1+MROUND(ROUNDDOWN((AH13-$X$1)*$I$1,-1),50))</f>
        <v>1950</v>
      </c>
      <c r="O34" s="150"/>
      <c r="P34" s="149">
        <f>IF((AH15)&lt;=$X$1,$P$1,$P$1+MROUND(ROUNDDOWN((AH15-$X$1)*$I$1,-1),50))</f>
        <v>1800</v>
      </c>
      <c r="Q34" s="150"/>
      <c r="R34" s="166">
        <f>IF((AH17)&lt;=$X$1,$P$1,$P$1+MROUND(ROUNDDOWN((AH17-$X$1)*$I$1,-1),50))</f>
        <v>1700</v>
      </c>
      <c r="S34" s="150"/>
      <c r="T34" s="358">
        <f>IF((AH19)&lt;=$X$1,$P$1,$P$1+MROUND(ROUNDDOWN((AH19-$X$1)*$I$1,-1),50))</f>
        <v>1500</v>
      </c>
      <c r="U34" s="171"/>
      <c r="V34" s="332">
        <f>IF((AH21)&lt;=$X$1,$P$1,$P$1+MROUND(ROUNDDOWN((AH21-$X$1)*$I$1,-1),50))</f>
        <v>1500</v>
      </c>
      <c r="W34" s="171"/>
      <c r="X34" s="332">
        <f>IF((AH23)&lt;=$X$1,$P$1,$P$1+MROUND(ROUNDDOWN((AH23-$X$1)*$I$1,-1),50))</f>
        <v>1500</v>
      </c>
      <c r="Y34" s="171"/>
      <c r="Z34" s="332">
        <f>IF((AH25)&lt;=$X$1,$P$1,$P$1+MROUND(ROUNDDOWN((AH25-$X$1)*$I$1,-1),50))</f>
        <v>1500</v>
      </c>
      <c r="AA34" s="171"/>
      <c r="AB34" s="332">
        <f>IF((AH27)&lt;=$X$1,$P$1,$P$1+MROUND(ROUNDDOWN((AH27-$X$1)*$I$1,-1),50))</f>
        <v>1500</v>
      </c>
      <c r="AC34" s="171"/>
      <c r="AD34" s="332">
        <f>IF((AH29)&lt;=$X$1,$P$1,$P$1+MROUND(ROUNDDOWN((AH29-$X$1)*$I$1,-1),50))</f>
        <v>1500</v>
      </c>
      <c r="AE34" s="171"/>
      <c r="AF34" s="332">
        <f>IF((AH31)&lt;=$X$1,$P$1,$P$1+MROUND(ROUNDDOWN((AH31-$X$1)*$I$1,-1),50))</f>
        <v>1500</v>
      </c>
      <c r="AG34" s="171"/>
      <c r="AH34" s="456"/>
      <c r="AI34" s="457"/>
      <c r="AJ34" s="468"/>
      <c r="AK34" s="468"/>
      <c r="AL34" s="436"/>
      <c r="AM34" s="464"/>
      <c r="AN34" s="448"/>
      <c r="AO34" s="449"/>
      <c r="AP34" s="436"/>
      <c r="AQ34" s="464"/>
      <c r="AR34" s="436"/>
      <c r="AS34" s="464"/>
      <c r="AT34" s="733"/>
      <c r="AU34" s="723"/>
      <c r="AV34" s="733"/>
      <c r="AW34" s="725"/>
    </row>
    <row r="35" spans="1:49" s="139" customFormat="1" ht="28.5" customHeight="1" x14ac:dyDescent="0.3">
      <c r="A35" s="477" t="s">
        <v>134</v>
      </c>
      <c r="B35" s="140"/>
      <c r="C35" s="141">
        <f>MROUND(ROUNDDOWN(B36*0.8,-1),50)</f>
        <v>3100</v>
      </c>
      <c r="D35" s="142"/>
      <c r="E35" s="143">
        <f>C35-$S$1</f>
        <v>1900</v>
      </c>
      <c r="F35" s="148"/>
      <c r="G35" s="141">
        <f>MROUND(ROUNDDOWN(F36*0.8,-1),50)</f>
        <v>2100</v>
      </c>
      <c r="H35" s="148"/>
      <c r="I35" s="141">
        <f>MROUND(ROUNDDOWN(H36*0.8,-1),50)</f>
        <v>2000</v>
      </c>
      <c r="J35" s="148"/>
      <c r="K35" s="141">
        <f>MROUND(ROUNDDOWN(J36*0.8,-1),50)</f>
        <v>1900</v>
      </c>
      <c r="L35" s="148"/>
      <c r="M35" s="141">
        <f>MROUND(ROUNDDOWN(L36*0.8,-1),50)</f>
        <v>1750</v>
      </c>
      <c r="N35" s="148"/>
      <c r="O35" s="141">
        <f>MROUND(ROUNDDOWN(N36*0.8,-1),50)</f>
        <v>1650</v>
      </c>
      <c r="P35" s="148"/>
      <c r="Q35" s="141">
        <f>MROUND(ROUNDDOWN(P36*0.8,-1),50)</f>
        <v>1500</v>
      </c>
      <c r="R35" s="161"/>
      <c r="S35" s="158">
        <f>MROUND(ROUNDDOWN(R36*0.8,-1),50)</f>
        <v>1450</v>
      </c>
      <c r="T35" s="161"/>
      <c r="U35" s="158">
        <f>MROUND(ROUNDDOWN(T36*0.8,-1),50)</f>
        <v>1250</v>
      </c>
      <c r="V35" s="168"/>
      <c r="W35" s="162">
        <f>MROUND(ROUNDDOWN(V36*0.8,-1),50)</f>
        <v>1200</v>
      </c>
      <c r="X35" s="168"/>
      <c r="Y35" s="162">
        <f>MROUND(ROUNDDOWN(X36*0.8,-1),50)</f>
        <v>1200</v>
      </c>
      <c r="Z35" s="168"/>
      <c r="AA35" s="162">
        <f>MROUND(ROUNDDOWN(Z36*0.8,-1),50)</f>
        <v>1200</v>
      </c>
      <c r="AB35" s="168"/>
      <c r="AC35" s="162">
        <f>MROUND(ROUNDDOWN(AB36*0.8,-1),50)</f>
        <v>1200</v>
      </c>
      <c r="AD35" s="168"/>
      <c r="AE35" s="162">
        <f>MROUND(ROUNDDOWN(AD36*0.8,-1),50)</f>
        <v>1200</v>
      </c>
      <c r="AF35" s="168"/>
      <c r="AG35" s="162">
        <f>MROUND(ROUNDDOWN(AF36*0.8,-1),50)</f>
        <v>1200</v>
      </c>
      <c r="AH35" s="168"/>
      <c r="AI35" s="162">
        <f>MROUND(ROUNDDOWN(AH36*0.8,-1),50)</f>
        <v>1200</v>
      </c>
      <c r="AJ35" s="602" t="s">
        <v>293</v>
      </c>
      <c r="AK35" s="607"/>
      <c r="AL35" s="468">
        <v>0.8</v>
      </c>
      <c r="AM35" s="468"/>
      <c r="AN35" s="673">
        <f>AL35+AN37</f>
        <v>1.7000000000000002</v>
      </c>
      <c r="AO35" s="674"/>
      <c r="AP35" s="434">
        <f t="shared" ref="AP35" si="102">AN35+$AP$39</f>
        <v>2.1</v>
      </c>
      <c r="AQ35" s="462"/>
      <c r="AR35" s="434">
        <f t="shared" ref="AR35" si="103">AP35+$AR$41</f>
        <v>2.8</v>
      </c>
      <c r="AS35" s="462"/>
      <c r="AT35" s="726">
        <f t="shared" ref="AT35" si="104">AR35+$AT$43</f>
        <v>3.6999999999999997</v>
      </c>
      <c r="AU35" s="721"/>
      <c r="AV35" s="726">
        <f t="shared" ref="AV35" si="105">AT35+$AV$45</f>
        <v>4.6999999999999993</v>
      </c>
      <c r="AW35" s="724"/>
    </row>
    <row r="36" spans="1:49" s="139" customFormat="1" ht="28.5" customHeight="1" x14ac:dyDescent="0.3">
      <c r="A36" s="453"/>
      <c r="B36" s="144">
        <f>$P$1+MROUND(ROUNDDOWN(AJ4*$I$1,-1),50)</f>
        <v>3850</v>
      </c>
      <c r="C36" s="145"/>
      <c r="D36" s="146">
        <f>B36-$P$1</f>
        <v>2350</v>
      </c>
      <c r="E36" s="147"/>
      <c r="F36" s="149">
        <f>IF((AJ5)&lt;=$X$1,$P$1,$P$1+MROUND(ROUNDDOWN((AJ5-$X$1)*$I$1,-1),50))</f>
        <v>2650</v>
      </c>
      <c r="G36" s="150"/>
      <c r="H36" s="149">
        <f>IF((AJ7)&lt;=$X$1,$P$1,$P$1+MROUND(ROUNDDOWN((AJ7-$X$1)*$I$1,-1),50))</f>
        <v>2500</v>
      </c>
      <c r="I36" s="150"/>
      <c r="J36" s="149">
        <f>IF((AJ9)&lt;=$X$1,$P$1,$P$1+MROUND(ROUNDDOWN((AJ9-$X$1)*$I$1,-1),50))</f>
        <v>2350</v>
      </c>
      <c r="K36" s="150"/>
      <c r="L36" s="149">
        <f>IF((AJ11)&lt;=$X$1,$P$1,$P$1+MROUND(ROUNDDOWN((AJ11-$X$1)*$I$1,-1),50))</f>
        <v>2200</v>
      </c>
      <c r="M36" s="150"/>
      <c r="N36" s="149">
        <f>IF((AJ13)&lt;=$X$1,$P$1,$P$1+MROUND(ROUNDDOWN((AJ13-$X$1)*$I$1,-1),50))</f>
        <v>2050</v>
      </c>
      <c r="O36" s="150"/>
      <c r="P36" s="149">
        <f>IF((AJ15)&lt;=$X$1,$P$1,$P$1+MROUND(ROUNDDOWN((AJ15-$X$1)*$I$1,-1),50))</f>
        <v>1900</v>
      </c>
      <c r="Q36" s="150"/>
      <c r="R36" s="149">
        <f>IF((AJ17)&lt;=$X$1,$P$1,$P$1+MROUND(ROUNDDOWN((AJ17-$X$1)*$I$1,-1),50))</f>
        <v>1800</v>
      </c>
      <c r="S36" s="150"/>
      <c r="T36" s="149">
        <f>IF((AJ19)&lt;=$X$1,$P$1,$P$1+MROUND(ROUNDDOWN((AJ19-$X$1)*$I$1,-1),50))</f>
        <v>1550</v>
      </c>
      <c r="U36" s="150"/>
      <c r="V36" s="358">
        <f>IF((AJ21)&lt;=$X$1,$P$1,$P$1+MROUND(ROUNDDOWN((AJ21-$X$1)*$I$1,-1),50))</f>
        <v>1500</v>
      </c>
      <c r="W36" s="171"/>
      <c r="X36" s="332">
        <f>IF((AJ23)&lt;=$X$1,$P$1,$P$1+MROUND(ROUNDDOWN((AJ23-$X$1)*$I$1,-1),50))</f>
        <v>1500</v>
      </c>
      <c r="Y36" s="171"/>
      <c r="Z36" s="332">
        <f>IF((AJ25)&lt;=$X$1,$P$1,$P$1+MROUND(ROUNDDOWN((AJ25-$X$1)*$I$1,-1),50))</f>
        <v>1500</v>
      </c>
      <c r="AA36" s="171"/>
      <c r="AB36" s="332">
        <f>IF((AJ27)&lt;=$X$1,$P$1,$P$1+MROUND(ROUNDDOWN((AJ27-$X$1)*$I$1,-1),50))</f>
        <v>1500</v>
      </c>
      <c r="AC36" s="171"/>
      <c r="AD36" s="332">
        <f>IF((AJ29)&lt;=$X$1,$P$1,$P$1+MROUND(ROUNDDOWN((AJ29-$X$1)*$I$1,-1),50))</f>
        <v>1500</v>
      </c>
      <c r="AE36" s="171"/>
      <c r="AF36" s="332">
        <f>IF((AJ31)&lt;=$X$1,$P$1,$P$1+MROUND(ROUNDDOWN((AJ31-$X$1)*$I$1,-1),50))</f>
        <v>1500</v>
      </c>
      <c r="AG36" s="171"/>
      <c r="AH36" s="332">
        <f>IF((AJ33)&lt;=$X$1,$P$1,$P$1+MROUND(ROUNDDOWN((AJ33-$X$1)*$I$1,-1),50))</f>
        <v>1500</v>
      </c>
      <c r="AI36" s="171"/>
      <c r="AJ36" s="608"/>
      <c r="AK36" s="609"/>
      <c r="AL36" s="468"/>
      <c r="AM36" s="468"/>
      <c r="AN36" s="448"/>
      <c r="AO36" s="449"/>
      <c r="AP36" s="436"/>
      <c r="AQ36" s="464"/>
      <c r="AR36" s="436"/>
      <c r="AS36" s="464"/>
      <c r="AT36" s="733"/>
      <c r="AU36" s="723"/>
      <c r="AV36" s="733"/>
      <c r="AW36" s="725"/>
    </row>
    <row r="37" spans="1:49" s="139" customFormat="1" ht="28.5" customHeight="1" x14ac:dyDescent="0.3">
      <c r="A37" s="477" t="s">
        <v>135</v>
      </c>
      <c r="B37" s="140"/>
      <c r="C37" s="141">
        <f>MROUND(ROUNDDOWN(B38*0.8,-1),50)</f>
        <v>3150</v>
      </c>
      <c r="D37" s="142"/>
      <c r="E37" s="226">
        <f>C37-$S$1</f>
        <v>1950</v>
      </c>
      <c r="F37" s="148"/>
      <c r="G37" s="141">
        <f>MROUND(ROUNDDOWN(F38*0.8,-1),50)</f>
        <v>2200</v>
      </c>
      <c r="H37" s="148"/>
      <c r="I37" s="141">
        <f>MROUND(ROUNDDOWN(H38*0.8,-1),50)</f>
        <v>2100</v>
      </c>
      <c r="J37" s="148"/>
      <c r="K37" s="141">
        <f>MROUND(ROUNDDOWN(J38*0.8,-1),50)</f>
        <v>1950</v>
      </c>
      <c r="L37" s="148"/>
      <c r="M37" s="141">
        <f>MROUND(ROUNDDOWN(L38*0.8,-1),50)</f>
        <v>1850</v>
      </c>
      <c r="N37" s="148"/>
      <c r="O37" s="141">
        <f>MROUND(ROUNDDOWN(N38*0.8,-1),50)</f>
        <v>1700</v>
      </c>
      <c r="P37" s="148"/>
      <c r="Q37" s="141">
        <f>MROUND(ROUNDDOWN(P38*0.8,-1),50)</f>
        <v>1600</v>
      </c>
      <c r="R37" s="148"/>
      <c r="S37" s="141">
        <f>MROUND(ROUNDDOWN(R38*0.8,-1),50)</f>
        <v>1500</v>
      </c>
      <c r="T37" s="148"/>
      <c r="U37" s="141">
        <f>MROUND(ROUNDDOWN(T38*0.8,-1),50)</f>
        <v>1300</v>
      </c>
      <c r="V37" s="356"/>
      <c r="W37" s="357">
        <f>MROUND(ROUNDDOWN(V38*0.8,-1),50)</f>
        <v>1200</v>
      </c>
      <c r="X37" s="168"/>
      <c r="Y37" s="162">
        <f>MROUND(ROUNDDOWN(X38*0.8,-1),50)</f>
        <v>1200</v>
      </c>
      <c r="Z37" s="168"/>
      <c r="AA37" s="162">
        <f>MROUND(ROUNDDOWN(Z38*0.8,-1),50)</f>
        <v>1200</v>
      </c>
      <c r="AB37" s="168"/>
      <c r="AC37" s="162">
        <f>MROUND(ROUNDDOWN(AB38*0.8,-1),50)</f>
        <v>1200</v>
      </c>
      <c r="AD37" s="168"/>
      <c r="AE37" s="162">
        <f>MROUND(ROUNDDOWN(AD38*0.8,-1),50)</f>
        <v>1200</v>
      </c>
      <c r="AF37" s="168"/>
      <c r="AG37" s="162">
        <f>MROUND(ROUNDDOWN(AF38*0.8,-1),50)</f>
        <v>1200</v>
      </c>
      <c r="AH37" s="168"/>
      <c r="AI37" s="162">
        <f>MROUND(ROUNDDOWN(AH38*0.8,-1),50)</f>
        <v>1200</v>
      </c>
      <c r="AJ37" s="168"/>
      <c r="AK37" s="162">
        <f>MROUND(ROUNDDOWN(AJ38*0.8,-1),50)</f>
        <v>1200</v>
      </c>
      <c r="AL37" s="479" t="s">
        <v>292</v>
      </c>
      <c r="AM37" s="466"/>
      <c r="AN37" s="468">
        <v>0.9</v>
      </c>
      <c r="AO37" s="468"/>
      <c r="AP37" s="434">
        <f t="shared" ref="AP37" si="106">AN37+$AP$39</f>
        <v>1.3</v>
      </c>
      <c r="AQ37" s="462"/>
      <c r="AR37" s="434">
        <f>AP37+$AR$41</f>
        <v>2</v>
      </c>
      <c r="AS37" s="462"/>
      <c r="AT37" s="726">
        <f t="shared" ref="AT37" si="107">AR37+$AT$43</f>
        <v>2.9</v>
      </c>
      <c r="AU37" s="721"/>
      <c r="AV37" s="726">
        <f t="shared" ref="AV37" si="108">AT37+$AV$45</f>
        <v>3.9</v>
      </c>
      <c r="AW37" s="724"/>
    </row>
    <row r="38" spans="1:49" s="139" customFormat="1" ht="28.5" customHeight="1" x14ac:dyDescent="0.3">
      <c r="A38" s="453"/>
      <c r="B38" s="144">
        <f>$P$1+MROUND(ROUNDDOWN(AL4*$I$1,-1),50)</f>
        <v>3950</v>
      </c>
      <c r="C38" s="145"/>
      <c r="D38" s="146">
        <f>B38-$P$1</f>
        <v>2450</v>
      </c>
      <c r="E38" s="147"/>
      <c r="F38" s="149">
        <f>IF((AL5)&lt;=$X$1,$P$1,$P$1+MROUND(ROUNDDOWN((AL5-$X$1)*$I$1,-1),50))</f>
        <v>2750</v>
      </c>
      <c r="G38" s="150"/>
      <c r="H38" s="149">
        <f>IF((AL7)&lt;=$X$1,$P$1,$P$1+MROUND(ROUNDDOWN((AL7-$X$1)*$I$1,-1),50))</f>
        <v>2600</v>
      </c>
      <c r="I38" s="150"/>
      <c r="J38" s="149">
        <f>IF((AL9)&lt;=$X$1,$P$1,$P$1+MROUND(ROUNDDOWN((AL9-$X$1)*$I$1,-1),50))</f>
        <v>2450</v>
      </c>
      <c r="K38" s="150"/>
      <c r="L38" s="149">
        <f>IF((AL11)&lt;=$X$1,$P$1,$P$1+MROUND(ROUNDDOWN((AL11-$X$1)*$I$1,-1),50))</f>
        <v>2300</v>
      </c>
      <c r="M38" s="150"/>
      <c r="N38" s="149">
        <f>IF((AL13)&lt;=$X$1,$P$1,$P$1+MROUND(ROUNDDOWN((AL13-$X$1)*$I$1,-1),50))</f>
        <v>2150</v>
      </c>
      <c r="O38" s="150"/>
      <c r="P38" s="149">
        <f>IF((AL15)&lt;=$X$1,$P$1,$P$1+MROUND(ROUNDDOWN((AL15-$X$1)*$I$1,-1),50))</f>
        <v>2000</v>
      </c>
      <c r="Q38" s="150"/>
      <c r="R38" s="149">
        <f>IF((AL17)&lt;=$X$1,$P$1,$P$1+MROUND(ROUNDDOWN((AL17-$X$1)*$I$1,-1),50))</f>
        <v>1900</v>
      </c>
      <c r="S38" s="150"/>
      <c r="T38" s="149">
        <f>IF((AL19)&lt;=$X$1,$P$1,$P$1+MROUND(ROUNDDOWN((AL19-$X$1)*$I$1,-1),50))</f>
        <v>1650</v>
      </c>
      <c r="U38" s="150"/>
      <c r="V38" s="332">
        <f>IF((AL21)&lt;=$X$1,$P$1,$P$1+MROUND(ROUNDDOWN((AL21-$X$1)*$I$1,-1),50))</f>
        <v>1500</v>
      </c>
      <c r="W38" s="171"/>
      <c r="X38" s="358">
        <f>IF((AL23)&lt;=$X$1,$P$1,$P$1+MROUND(ROUNDDOWN((AL23-$X$1)*$I$1,-1),50))</f>
        <v>1500</v>
      </c>
      <c r="Y38" s="171"/>
      <c r="Z38" s="332">
        <f>IF((AL25)&lt;=$X$1,$P$1,$P$1+MROUND(ROUNDDOWN((AL25-$X$1)*$I$1,-1),50))</f>
        <v>1500</v>
      </c>
      <c r="AA38" s="171"/>
      <c r="AB38" s="332">
        <f>IF((AL27)&lt;=$X$1,$P$1,$P$1+MROUND(ROUNDDOWN((AL27-$X$1)*$I$1,-1),50))</f>
        <v>1500</v>
      </c>
      <c r="AC38" s="171"/>
      <c r="AD38" s="332">
        <f>IF((AL29)&lt;=$X$1,$P$1,$P$1+MROUND(ROUNDDOWN((AL29-$X$1)*$I$1,-1),50))</f>
        <v>1500</v>
      </c>
      <c r="AE38" s="171"/>
      <c r="AF38" s="332">
        <f>IF((AL31)&lt;=$X$1,$P$1,$P$1+MROUND(ROUNDDOWN((AL31-$X$1)*$I$1,-1),50))</f>
        <v>1500</v>
      </c>
      <c r="AG38" s="171"/>
      <c r="AH38" s="332">
        <f>IF((AL33)&lt;=$X$1,$P$1,$P$1+MROUND(ROUNDDOWN((AL33-$X$1)*$I$1,-1),50))</f>
        <v>1500</v>
      </c>
      <c r="AI38" s="171"/>
      <c r="AJ38" s="332">
        <f>IF((AL35)&lt;=$X$1,$P$1,$P$1+MROUND(ROUNDDOWN((AL35-$X$1)*$I$1,-1),50))</f>
        <v>1500</v>
      </c>
      <c r="AK38" s="171"/>
      <c r="AL38" s="467"/>
      <c r="AM38" s="457"/>
      <c r="AN38" s="468"/>
      <c r="AO38" s="468"/>
      <c r="AP38" s="436"/>
      <c r="AQ38" s="464"/>
      <c r="AR38" s="436"/>
      <c r="AS38" s="464"/>
      <c r="AT38" s="733"/>
      <c r="AU38" s="723"/>
      <c r="AV38" s="733"/>
      <c r="AW38" s="725"/>
    </row>
    <row r="39" spans="1:49" s="139" customFormat="1" ht="28.5" customHeight="1" x14ac:dyDescent="0.3">
      <c r="A39" s="477" t="s">
        <v>273</v>
      </c>
      <c r="B39" s="140"/>
      <c r="C39" s="141">
        <f>MROUND(ROUNDDOWN(B40*0.8,-1),50)</f>
        <v>3300</v>
      </c>
      <c r="D39" s="142"/>
      <c r="E39" s="143">
        <f>C39-$S$1</f>
        <v>2100</v>
      </c>
      <c r="F39" s="148"/>
      <c r="G39" s="141">
        <f>MROUND(ROUNDDOWN(F40*0.8,-1),50)</f>
        <v>2300</v>
      </c>
      <c r="H39" s="148"/>
      <c r="I39" s="141">
        <f>MROUND(ROUNDDOWN(H40*0.8,-1),50)</f>
        <v>2150</v>
      </c>
      <c r="J39" s="148"/>
      <c r="K39" s="141">
        <f>MROUND(ROUNDDOWN(J40*0.8,-1),50)</f>
        <v>2050</v>
      </c>
      <c r="L39" s="148"/>
      <c r="M39" s="141">
        <f>MROUND(ROUNDDOWN(L40*0.8,-1),50)</f>
        <v>1900</v>
      </c>
      <c r="N39" s="148"/>
      <c r="O39" s="141">
        <f>MROUND(ROUNDDOWN(N40*0.8,-1),50)</f>
        <v>1800</v>
      </c>
      <c r="P39" s="148"/>
      <c r="Q39" s="141">
        <f>MROUND(ROUNDDOWN(P40*0.8,-1),50)</f>
        <v>1700</v>
      </c>
      <c r="R39" s="148"/>
      <c r="S39" s="141">
        <f>MROUND(ROUNDDOWN(R40*0.8,-1),50)</f>
        <v>1600</v>
      </c>
      <c r="T39" s="148"/>
      <c r="U39" s="141">
        <f>MROUND(ROUNDDOWN(T40*0.8,-1),50)</f>
        <v>1450</v>
      </c>
      <c r="V39" s="148"/>
      <c r="W39" s="141">
        <f>MROUND(ROUNDDOWN(V40*0.8,-1),50)</f>
        <v>1250</v>
      </c>
      <c r="X39" s="356"/>
      <c r="Y39" s="357">
        <f>MROUND(ROUNDDOWN(X40*0.8,-1),50)</f>
        <v>1200</v>
      </c>
      <c r="Z39" s="168"/>
      <c r="AA39" s="162">
        <f>MROUND(ROUNDDOWN(Z40*0.8,-1),50)</f>
        <v>1200</v>
      </c>
      <c r="AB39" s="168"/>
      <c r="AC39" s="162">
        <f>MROUND(ROUNDDOWN(AB40*0.8,-1),50)</f>
        <v>1200</v>
      </c>
      <c r="AD39" s="168"/>
      <c r="AE39" s="162">
        <f>MROUND(ROUNDDOWN(AD40*0.8,-1),50)</f>
        <v>1200</v>
      </c>
      <c r="AF39" s="168"/>
      <c r="AG39" s="162">
        <f>MROUND(ROUNDDOWN(AF40*0.8,-1),50)</f>
        <v>1200</v>
      </c>
      <c r="AH39" s="168"/>
      <c r="AI39" s="162">
        <f>MROUND(ROUNDDOWN(AH40*0.8,-1),50)</f>
        <v>1200</v>
      </c>
      <c r="AJ39" s="168"/>
      <c r="AK39" s="162">
        <f>MROUND(ROUNDDOWN(AJ40*0.8,-1),50)</f>
        <v>1200</v>
      </c>
      <c r="AL39" s="168"/>
      <c r="AM39" s="162">
        <f>MROUND(ROUNDDOWN(AL40*0.8,-1),50)</f>
        <v>1200</v>
      </c>
      <c r="AN39" s="479" t="s">
        <v>291</v>
      </c>
      <c r="AO39" s="466"/>
      <c r="AP39" s="468">
        <v>0.4</v>
      </c>
      <c r="AQ39" s="468"/>
      <c r="AR39" s="434">
        <f>AP39+AR41</f>
        <v>1.1000000000000001</v>
      </c>
      <c r="AS39" s="462"/>
      <c r="AT39" s="720">
        <f>AR39+$AT$43</f>
        <v>2</v>
      </c>
      <c r="AU39" s="721"/>
      <c r="AV39" s="720">
        <f t="shared" ref="AV39" si="109">AT39+$AV$45</f>
        <v>3</v>
      </c>
      <c r="AW39" s="724"/>
    </row>
    <row r="40" spans="1:49" s="139" customFormat="1" ht="28.5" customHeight="1" x14ac:dyDescent="0.3">
      <c r="A40" s="453"/>
      <c r="B40" s="144">
        <f>$P$1+MROUND(ROUNDDOWN(AN4*$I$1,-1),50)</f>
        <v>4100</v>
      </c>
      <c r="C40" s="145"/>
      <c r="D40" s="163">
        <f>B40-$P$1</f>
        <v>2600</v>
      </c>
      <c r="E40" s="147"/>
      <c r="F40" s="149">
        <f>IF((AN5)&lt;=$X$1,$P$1,$P$1+MROUND(ROUNDDOWN((AN5-$X$1)*$I$1,-1),50))</f>
        <v>2900</v>
      </c>
      <c r="G40" s="150"/>
      <c r="H40" s="149">
        <f>IF((AN7)&lt;=$X$1,$P$1,$P$1+MROUND(ROUNDDOWN((AN7-$X$1)*$I$1,-1),50))</f>
        <v>2700</v>
      </c>
      <c r="I40" s="150"/>
      <c r="J40" s="149">
        <f>IF((AN9)&lt;=$X$1,$P$1,$P$1+MROUND(ROUNDDOWN((AN9-$X$1)*$I$1,-1),50))</f>
        <v>2550</v>
      </c>
      <c r="K40" s="150"/>
      <c r="L40" s="149">
        <f>IF((AN11)&lt;=$X$1,$P$1,$P$1+MROUND(ROUNDDOWN((AN11-$X$1)*$I$1,-1),50))</f>
        <v>2400</v>
      </c>
      <c r="M40" s="150"/>
      <c r="N40" s="149">
        <f>IF((AN13)&lt;=$X$1,$P$1,$P$1+MROUND(ROUNDDOWN((AN13-$X$1)*$I$1,-1),50))</f>
        <v>2250</v>
      </c>
      <c r="O40" s="150"/>
      <c r="P40" s="149">
        <f>IF((AN15)&lt;=$X$1,$P$1,$P$1+MROUND(ROUNDDOWN((AN15-$X$1)*$I$1,-1),50))</f>
        <v>2100</v>
      </c>
      <c r="Q40" s="150"/>
      <c r="R40" s="149">
        <f>IF((AN17)&lt;=$X$1,$P$1,$P$1+MROUND(ROUNDDOWN((AN17-$X$1)*$I$1,-1),50))</f>
        <v>2000</v>
      </c>
      <c r="S40" s="150"/>
      <c r="T40" s="149">
        <f>IF((AN19)&lt;=$X$1,$P$1,$P$1+MROUND(ROUNDDOWN((AN19-$X$1)*$I$1,-1),50))</f>
        <v>1800</v>
      </c>
      <c r="U40" s="150"/>
      <c r="V40" s="149">
        <f>IF((AN21)&lt;=$X$1,$P$1,$P$1+MROUND(ROUNDDOWN((AN21-$X$1)*$I$1,-1),50))</f>
        <v>1550</v>
      </c>
      <c r="W40" s="150"/>
      <c r="X40" s="332">
        <f>IF((AN23)&lt;=$X$1,$P$1,$P$1+MROUND(ROUNDDOWN((AN23-$X$1)*$I$1,-1),50))</f>
        <v>1500</v>
      </c>
      <c r="Y40" s="171"/>
      <c r="Z40" s="358">
        <f>IF((AN25)&lt;=$X$1,$P$1,$P$1+MROUND(ROUNDDOWN((AN25-$X$1)*$I$1,-1),50))</f>
        <v>1500</v>
      </c>
      <c r="AA40" s="171"/>
      <c r="AB40" s="332">
        <f>IF((AN27)&lt;=$X$1,$P$1,$P$1+MROUND(ROUNDDOWN((AN27-$X$1)*$I$1,-1),50))</f>
        <v>1500</v>
      </c>
      <c r="AC40" s="171"/>
      <c r="AD40" s="332">
        <f>IF((AN29)&lt;=$X$1,$P$1,$P$1+MROUND(ROUNDDOWN((AN29-$X$1)*$I$1,-1),50))</f>
        <v>1500</v>
      </c>
      <c r="AE40" s="171"/>
      <c r="AF40" s="332">
        <f>IF((AN31)&lt;=$X$1,$P$1,$P$1+MROUND(ROUNDDOWN((AN31-$X$1)*$I$1,-1),50))</f>
        <v>1500</v>
      </c>
      <c r="AG40" s="171"/>
      <c r="AH40" s="332">
        <f>IF((AN33)&lt;=$X$1,$P$1,$P$1+MROUND(ROUNDDOWN((AN33-$X$1)*$I$1,-1),50))</f>
        <v>1500</v>
      </c>
      <c r="AI40" s="171"/>
      <c r="AJ40" s="332">
        <f>IF((AN35)&lt;=$X$1,$P$1,$P$1+MROUND(ROUNDDOWN((AN35-$X$1)*$I$1,-1),50))</f>
        <v>1500</v>
      </c>
      <c r="AK40" s="171"/>
      <c r="AL40" s="332">
        <f>IF((AN37)&lt;=$X$1,$P$1,$P$1+MROUND(ROUNDDOWN((AN37-$X$1)*$I$1,-1),50))</f>
        <v>1500</v>
      </c>
      <c r="AM40" s="171"/>
      <c r="AN40" s="467"/>
      <c r="AO40" s="457"/>
      <c r="AP40" s="468"/>
      <c r="AQ40" s="468"/>
      <c r="AR40" s="436"/>
      <c r="AS40" s="464"/>
      <c r="AT40" s="722"/>
      <c r="AU40" s="723"/>
      <c r="AV40" s="722"/>
      <c r="AW40" s="725"/>
    </row>
    <row r="41" spans="1:49" s="139" customFormat="1" ht="28.5" customHeight="1" x14ac:dyDescent="0.3">
      <c r="A41" s="477" t="s">
        <v>136</v>
      </c>
      <c r="B41" s="140"/>
      <c r="C41" s="141">
        <f>MROUND(ROUNDDOWN(B42*0.8,-1),50)</f>
        <v>3300</v>
      </c>
      <c r="D41" s="142"/>
      <c r="E41" s="143">
        <f>C41-$S$1</f>
        <v>2100</v>
      </c>
      <c r="F41" s="148"/>
      <c r="G41" s="141">
        <f>MROUND(ROUNDDOWN(F42*0.8,-1),50)</f>
        <v>2350</v>
      </c>
      <c r="H41" s="148"/>
      <c r="I41" s="141">
        <f>MROUND(ROUNDDOWN(H42*0.8,-1),50)</f>
        <v>2200</v>
      </c>
      <c r="J41" s="148"/>
      <c r="K41" s="141">
        <f>MROUND(ROUNDDOWN(J42*0.8,-1),50)</f>
        <v>2100</v>
      </c>
      <c r="L41" s="148"/>
      <c r="M41" s="141">
        <f>MROUND(ROUNDDOWN(L42*0.8,-1),50)</f>
        <v>1950</v>
      </c>
      <c r="N41" s="148"/>
      <c r="O41" s="141">
        <f>MROUND(ROUNDDOWN(N42*0.8,-1),50)</f>
        <v>1850</v>
      </c>
      <c r="P41" s="148"/>
      <c r="Q41" s="141">
        <f>MROUND(ROUNDDOWN(P42*0.8,-1),50)</f>
        <v>1700</v>
      </c>
      <c r="R41" s="148"/>
      <c r="S41" s="141">
        <f>MROUND(ROUNDDOWN(R42*0.8,-1),50)</f>
        <v>1700</v>
      </c>
      <c r="T41" s="148"/>
      <c r="U41" s="141">
        <f>MROUND(ROUNDDOWN(T42*0.8,-1),50)</f>
        <v>1500</v>
      </c>
      <c r="V41" s="148"/>
      <c r="W41" s="141">
        <f>MROUND(ROUNDDOWN(V42*0.8,-1),50)</f>
        <v>1300</v>
      </c>
      <c r="X41" s="168"/>
      <c r="Y41" s="162">
        <f>MROUND(ROUNDDOWN(X42*0.8,-1),50)</f>
        <v>1200</v>
      </c>
      <c r="Z41" s="356"/>
      <c r="AA41" s="357">
        <f>MROUND(ROUNDDOWN(Z42*0.8,-1),50)</f>
        <v>1200</v>
      </c>
      <c r="AB41" s="168"/>
      <c r="AC41" s="162">
        <f>MROUND(ROUNDDOWN(AB42*0.8,-1),50)</f>
        <v>1200</v>
      </c>
      <c r="AD41" s="168"/>
      <c r="AE41" s="162">
        <f>MROUND(ROUNDDOWN(AD42*0.8,-1),50)</f>
        <v>1200</v>
      </c>
      <c r="AF41" s="168"/>
      <c r="AG41" s="162">
        <f>MROUND(ROUNDDOWN(AF42*0.8,-1),50)</f>
        <v>1200</v>
      </c>
      <c r="AH41" s="168"/>
      <c r="AI41" s="162">
        <f>MROUND(ROUNDDOWN(AH42*0.8,-1),50)</f>
        <v>1200</v>
      </c>
      <c r="AJ41" s="168"/>
      <c r="AK41" s="162">
        <f>MROUND(ROUNDDOWN(AJ42*0.8,-1),50)</f>
        <v>1200</v>
      </c>
      <c r="AL41" s="168"/>
      <c r="AM41" s="162">
        <f>MROUND(ROUNDDOWN(AL42*0.8,-1),50)</f>
        <v>1200</v>
      </c>
      <c r="AN41" s="168"/>
      <c r="AO41" s="162">
        <f>MROUND(ROUNDDOWN(AN42*0.8,-1),50)</f>
        <v>1200</v>
      </c>
      <c r="AP41" s="479" t="s">
        <v>290</v>
      </c>
      <c r="AQ41" s="466"/>
      <c r="AR41" s="468">
        <v>0.7</v>
      </c>
      <c r="AS41" s="468"/>
      <c r="AT41" s="726">
        <f t="shared" ref="AT41" si="110">AR41+$AT$43</f>
        <v>1.6</v>
      </c>
      <c r="AU41" s="721"/>
      <c r="AV41" s="726">
        <f t="shared" ref="AV41" si="111">AT41+$AV$45</f>
        <v>2.6</v>
      </c>
      <c r="AW41" s="724"/>
    </row>
    <row r="42" spans="1:49" s="139" customFormat="1" ht="28.5" customHeight="1" x14ac:dyDescent="0.3">
      <c r="A42" s="453"/>
      <c r="B42" s="144">
        <f>$P$1+MROUND(ROUNDDOWN(AP4*$I$1,-1),50)</f>
        <v>4150</v>
      </c>
      <c r="C42" s="145"/>
      <c r="D42" s="146">
        <f>B42-$P$1</f>
        <v>2650</v>
      </c>
      <c r="E42" s="147"/>
      <c r="F42" s="149">
        <f>IF((AP5)&lt;=$X$1,$P$1,$P$1+MROUND(ROUNDDOWN((AP5-$X$1)*$I$1,-1),50))</f>
        <v>2950</v>
      </c>
      <c r="G42" s="150"/>
      <c r="H42" s="149">
        <f>IF((AP7)&lt;=$X$1,$P$1,$P$1+MROUND(ROUNDDOWN((AP7-$X$1)*$I$1,-1),50))</f>
        <v>2750</v>
      </c>
      <c r="I42" s="150"/>
      <c r="J42" s="149">
        <f>IF((AP9)&lt;=$X$1,$P$1,$P$1+MROUND(ROUNDDOWN((AP9-$X$1)*$I$1,-1),50))</f>
        <v>2600</v>
      </c>
      <c r="K42" s="150"/>
      <c r="L42" s="149">
        <f>IF((AP11)&lt;=$X$1,$P$1,$P$1+MROUND(ROUNDDOWN((AP11-$X$1)*$I$1,-1),50))</f>
        <v>2450</v>
      </c>
      <c r="M42" s="150"/>
      <c r="N42" s="149">
        <f>IF((AP13)&lt;=$X$1,$P$1,$P$1+MROUND(ROUNDDOWN((AP13-$X$1)*$I$1,-1),50))</f>
        <v>2300</v>
      </c>
      <c r="O42" s="150"/>
      <c r="P42" s="149">
        <f>IF((AP15)&lt;=$X$1,$P$1,$P$1+MROUND(ROUNDDOWN((AP15-$X$1)*$I$1,-1),50))</f>
        <v>2150</v>
      </c>
      <c r="Q42" s="150"/>
      <c r="R42" s="149">
        <f>IF((AP17)&lt;=$X$1,$P$1,$P$1+MROUND(ROUNDDOWN((AP17-$X$1)*$I$1,-1),50))</f>
        <v>2100</v>
      </c>
      <c r="S42" s="150"/>
      <c r="T42" s="149">
        <f>IF((AP19)&lt;=$X$1,$P$1,$P$1+MROUND(ROUNDDOWN((AP19-$X$1)*$I$1,-1),50))</f>
        <v>1850</v>
      </c>
      <c r="U42" s="150"/>
      <c r="V42" s="149">
        <f>IF((AP21)&lt;=$X$1,$P$1,$P$1+MROUND(ROUNDDOWN((AP21-$X$1)*$I$1,-1),50))</f>
        <v>1600</v>
      </c>
      <c r="W42" s="150"/>
      <c r="X42" s="332">
        <f>IF((AP23)&lt;=$X$1,$P$1,$P$1+MROUND(ROUNDDOWN((AP23-$X$1)*$I$1,-1),50))</f>
        <v>1500</v>
      </c>
      <c r="Y42" s="171"/>
      <c r="Z42" s="332">
        <f>IF((AP25)&lt;=$X$1,$P$1,$P$1+MROUND(ROUNDDOWN((AP25-$X$1)*$I$1,-1),50))</f>
        <v>1500</v>
      </c>
      <c r="AA42" s="171"/>
      <c r="AB42" s="358">
        <f>IF((AP27)&lt;=$X$1,$P$1,$P$1+MROUND(ROUNDDOWN((AP27-$X$1)*$I$1,-1),50))</f>
        <v>1500</v>
      </c>
      <c r="AC42" s="171"/>
      <c r="AD42" s="332">
        <f>IF((AP29)&lt;=$X$1,$P$1,$P$1+MROUND(ROUNDDOWN((AP29-$X$1)*$I$1,-1),50))</f>
        <v>1500</v>
      </c>
      <c r="AE42" s="171"/>
      <c r="AF42" s="332">
        <f>IF((AP31)&lt;=$X$1,$P$1,$P$1+MROUND(ROUNDDOWN((AP31-$X$1)*$I$1,-1),50))</f>
        <v>1500</v>
      </c>
      <c r="AG42" s="171"/>
      <c r="AH42" s="332">
        <f>IF((AP33)&lt;=$X$1,$P$1,$P$1+MROUND(ROUNDDOWN((AP33-$X$1)*$I$1,-1),50))</f>
        <v>1500</v>
      </c>
      <c r="AI42" s="171"/>
      <c r="AJ42" s="332">
        <f>IF((AP35)&lt;=$X$1,$P$1,$P$1+MROUND(ROUNDDOWN((AP35-$X$1)*$I$1,-1),50))</f>
        <v>1500</v>
      </c>
      <c r="AK42" s="171"/>
      <c r="AL42" s="332">
        <f>IF((AP37)&lt;=$X$1,$P$1,$P$1+MROUND(ROUNDDOWN((AP37-$X$1)*$I$1,-1),50))</f>
        <v>1500</v>
      </c>
      <c r="AM42" s="171"/>
      <c r="AN42" s="332">
        <f>IF((AP39)&lt;=$X$1,$P$1,$P$1+MROUND(ROUNDDOWN((AP39-$X$1)*$I$1,-1),50))</f>
        <v>1500</v>
      </c>
      <c r="AO42" s="171"/>
      <c r="AP42" s="467"/>
      <c r="AQ42" s="457"/>
      <c r="AR42" s="468"/>
      <c r="AS42" s="468"/>
      <c r="AT42" s="733"/>
      <c r="AU42" s="723"/>
      <c r="AV42" s="733"/>
      <c r="AW42" s="725"/>
    </row>
    <row r="43" spans="1:49" s="139" customFormat="1" ht="28.5" customHeight="1" x14ac:dyDescent="0.3">
      <c r="A43" s="477" t="s">
        <v>137</v>
      </c>
      <c r="B43" s="140"/>
      <c r="C43" s="141">
        <f>MROUND(ROUNDDOWN(B44*0.8,-1),50)</f>
        <v>3350</v>
      </c>
      <c r="D43" s="142"/>
      <c r="E43" s="143">
        <f>C43-$S$1</f>
        <v>2150</v>
      </c>
      <c r="F43" s="148"/>
      <c r="G43" s="141">
        <f>MROUND(ROUNDDOWN(F44*0.8,-1),50)</f>
        <v>2400</v>
      </c>
      <c r="H43" s="148"/>
      <c r="I43" s="141">
        <f>MROUND(ROUNDDOWN(H44*0.8,-1),50)</f>
        <v>2300</v>
      </c>
      <c r="J43" s="148"/>
      <c r="K43" s="141">
        <f>MROUND(ROUNDDOWN(J44*0.8,-1),50)</f>
        <v>2150</v>
      </c>
      <c r="L43" s="148"/>
      <c r="M43" s="141">
        <f>MROUND(ROUNDDOWN(L44*0.8,-1),50)</f>
        <v>2050</v>
      </c>
      <c r="N43" s="148"/>
      <c r="O43" s="141">
        <f>MROUND(ROUNDDOWN(N44*0.8,-1),50)</f>
        <v>1900</v>
      </c>
      <c r="P43" s="148"/>
      <c r="Q43" s="141">
        <f>MROUND(ROUNDDOWN(P44*0.8,-1),50)</f>
        <v>1800</v>
      </c>
      <c r="R43" s="148"/>
      <c r="S43" s="141">
        <f>MROUND(ROUNDDOWN(R44*0.8,-1),50)</f>
        <v>1700</v>
      </c>
      <c r="T43" s="148"/>
      <c r="U43" s="141">
        <f>MROUND(ROUNDDOWN(T44*0.8,-1),50)</f>
        <v>1550</v>
      </c>
      <c r="V43" s="148"/>
      <c r="W43" s="141">
        <f>MROUND(ROUNDDOWN(V44*0.8,-1),50)</f>
        <v>1350</v>
      </c>
      <c r="X43" s="148"/>
      <c r="Y43" s="141">
        <f>MROUND(ROUNDDOWN(X44*0.8,-1),50)</f>
        <v>1250</v>
      </c>
      <c r="Z43" s="168"/>
      <c r="AA43" s="162">
        <f>MROUND(ROUNDDOWN(Z44*0.8,-1),50)</f>
        <v>1200</v>
      </c>
      <c r="AB43" s="356"/>
      <c r="AC43" s="357">
        <f>MROUND(ROUNDDOWN(AB44*0.8,-1),50)</f>
        <v>1200</v>
      </c>
      <c r="AD43" s="168"/>
      <c r="AE43" s="162">
        <f>MROUND(ROUNDDOWN(AD44*0.8,-1),50)</f>
        <v>1200</v>
      </c>
      <c r="AF43" s="168"/>
      <c r="AG43" s="162">
        <f>MROUND(ROUNDDOWN(AF44*0.8,-1),50)</f>
        <v>1200</v>
      </c>
      <c r="AH43" s="168"/>
      <c r="AI43" s="162">
        <f>MROUND(ROUNDDOWN(AH44*0.8,-1),50)</f>
        <v>1200</v>
      </c>
      <c r="AJ43" s="168"/>
      <c r="AK43" s="162">
        <f>MROUND(ROUNDDOWN(AJ44*0.8,-1),50)</f>
        <v>1200</v>
      </c>
      <c r="AL43" s="168"/>
      <c r="AM43" s="162">
        <f>MROUND(ROUNDDOWN(AL44*0.8,-1),50)</f>
        <v>1200</v>
      </c>
      <c r="AN43" s="168"/>
      <c r="AO43" s="162">
        <f>MROUND(ROUNDDOWN(AN44*0.8,-1),50)</f>
        <v>1200</v>
      </c>
      <c r="AP43" s="168"/>
      <c r="AQ43" s="162">
        <f>MROUND(ROUNDDOWN(AP44*0.8,-1),50)</f>
        <v>1200</v>
      </c>
      <c r="AR43" s="479" t="s">
        <v>289</v>
      </c>
      <c r="AS43" s="466"/>
      <c r="AT43" s="444">
        <v>0.9</v>
      </c>
      <c r="AU43" s="468"/>
      <c r="AV43" s="490">
        <f t="shared" ref="AV43" si="112">AT43+$AV$45</f>
        <v>1.9</v>
      </c>
      <c r="AW43" s="450"/>
    </row>
    <row r="44" spans="1:49" s="139" customFormat="1" ht="28.5" customHeight="1" x14ac:dyDescent="0.3">
      <c r="A44" s="453"/>
      <c r="B44" s="144">
        <f>$P$1+MROUND(ROUNDDOWN(AR4*$I$1,-1),50)</f>
        <v>4200</v>
      </c>
      <c r="C44" s="145"/>
      <c r="D44" s="146">
        <f>B44-$P$1</f>
        <v>2700</v>
      </c>
      <c r="E44" s="147"/>
      <c r="F44" s="166">
        <f>IF((AR5)&lt;=$X$1,$P$1,$P$1+MROUND(ROUNDDOWN((AR5-$X$1)*$I$1,-1),50))</f>
        <v>3000</v>
      </c>
      <c r="G44" s="150"/>
      <c r="H44" s="166">
        <f>IF((AR7)&lt;=$X$1,$P$1,$P$1+MROUND(ROUNDDOWN((AR7-$X$1)*$I$1,-1),50))</f>
        <v>2850</v>
      </c>
      <c r="I44" s="150"/>
      <c r="J44" s="166">
        <f>IF((AR9)&lt;=$X$1,$P$1,$P$1+MROUND(ROUNDDOWN((AR9-$X$1)*$I$1,-1),50))</f>
        <v>2700</v>
      </c>
      <c r="K44" s="150"/>
      <c r="L44" s="166">
        <f>IF((AR11)&lt;=$X$1,$P$1,$P$1+MROUND(ROUNDDOWN((AR11-$X$1)*$I$1,-1),50))</f>
        <v>2550</v>
      </c>
      <c r="M44" s="150"/>
      <c r="N44" s="166">
        <f>IF((AR13)&lt;=$X$1,$P$1,$P$1+MROUND(ROUNDDOWN((AR13-$X$1)*$I$1,-1),50))</f>
        <v>2400</v>
      </c>
      <c r="O44" s="150"/>
      <c r="P44" s="166">
        <f>IF((AR15)&lt;=$X$1,$P$1,$P$1+MROUND(ROUNDDOWN((AR15-$X$1)*$I$1,-1),50))</f>
        <v>2250</v>
      </c>
      <c r="Q44" s="150"/>
      <c r="R44" s="166">
        <f>IF((AR17)&lt;=$X$1,$P$1,$P$1+MROUND(ROUNDDOWN((AR17-$X$1)*$I$1,-1),50))</f>
        <v>2150</v>
      </c>
      <c r="S44" s="150"/>
      <c r="T44" s="149">
        <f>IF((AR19)&lt;=$X$1,$P$1,$P$1+MROUND(ROUNDDOWN((AR19-$X$1)*$I$1,-1),50))</f>
        <v>1950</v>
      </c>
      <c r="U44" s="150"/>
      <c r="V44" s="149">
        <f>IF((AR21)&lt;=$X$1,$P$1,$P$1+MROUND(ROUNDDOWN((AR21-$X$1)*$I$1,-1),50))</f>
        <v>1700</v>
      </c>
      <c r="W44" s="150"/>
      <c r="X44" s="149">
        <f>IF((AR23)&lt;=$X$1,$P$1,$P$1+MROUND(ROUNDDOWN((AR23-$X$1)*$I$1,-1),50))</f>
        <v>1550</v>
      </c>
      <c r="Y44" s="150"/>
      <c r="Z44" s="332">
        <f>IF((AR25)&lt;=$X$1,$P$1,$P$1+MROUND(ROUNDDOWN((AR25-$X$1)*$I$1,-1),50))</f>
        <v>1500</v>
      </c>
      <c r="AA44" s="171"/>
      <c r="AB44" s="332">
        <f>IF((AR27)&lt;=$X$1,$P$1,$P$1+MROUND(ROUNDDOWN((AR27-$X$1)*$I$1,-1),50))</f>
        <v>1500</v>
      </c>
      <c r="AC44" s="171"/>
      <c r="AD44" s="358">
        <f>IF((AR29)&lt;=$X$1,$P$1,$P$1+MROUND(ROUNDDOWN((AR29-$X$1)*$I$1,-1),50))</f>
        <v>1500</v>
      </c>
      <c r="AE44" s="171"/>
      <c r="AF44" s="332">
        <f>IF((AR31)&lt;=$X$1,$P$1,$P$1+MROUND(ROUNDDOWN((AR31-$X$1)*$I$1,-1),50))</f>
        <v>1500</v>
      </c>
      <c r="AG44" s="171"/>
      <c r="AH44" s="332">
        <f>IF((AR33)&lt;=$X$1,$P$1,$P$1+MROUND(ROUNDDOWN((AR33-$X$1)*$I$1,-1),50))</f>
        <v>1500</v>
      </c>
      <c r="AI44" s="171"/>
      <c r="AJ44" s="332">
        <f>IF((AR35)&lt;=$X$1,$P$1,$P$1+MROUND(ROUNDDOWN((AR35-$X$1)*$I$1,-1),50))</f>
        <v>1500</v>
      </c>
      <c r="AK44" s="171"/>
      <c r="AL44" s="332">
        <f>IF((AR37)&lt;=$X$1,$P$1,$P$1+MROUND(ROUNDDOWN((AR37-$X$1)*$I$1,-1),50))</f>
        <v>1500</v>
      </c>
      <c r="AM44" s="171"/>
      <c r="AN44" s="332">
        <f>IF((AR39)&lt;=$X$1,$P$1,$P$1+MROUND(ROUNDDOWN((AR39-$X$1)*$I$1,-1),50))</f>
        <v>1500</v>
      </c>
      <c r="AO44" s="171"/>
      <c r="AP44" s="332">
        <f>IF((AR41)&lt;=$X$1,$P$1,$P$1+MROUND(ROUNDDOWN((AR41-$X$1)*$I$1,-1),50))</f>
        <v>1500</v>
      </c>
      <c r="AQ44" s="171"/>
      <c r="AR44" s="467"/>
      <c r="AS44" s="457"/>
      <c r="AT44" s="444"/>
      <c r="AU44" s="468"/>
      <c r="AV44" s="491"/>
      <c r="AW44" s="451"/>
    </row>
    <row r="45" spans="1:49" s="139" customFormat="1" ht="28.5" customHeight="1" x14ac:dyDescent="0.3">
      <c r="A45" s="438" t="s">
        <v>138</v>
      </c>
      <c r="B45" s="227"/>
      <c r="C45" s="158">
        <f>MROUND(ROUNDDOWN(B46*0.8,-1),50)</f>
        <v>3500</v>
      </c>
      <c r="D45" s="159"/>
      <c r="E45" s="160">
        <f>C45-$S$1</f>
        <v>2300</v>
      </c>
      <c r="F45" s="161"/>
      <c r="G45" s="158">
        <f>MROUND(ROUNDDOWN(F46*0.8,-1),50)</f>
        <v>2500</v>
      </c>
      <c r="H45" s="161"/>
      <c r="I45" s="158">
        <f>MROUND(ROUNDDOWN(H46*0.8,-1),50)</f>
        <v>2400</v>
      </c>
      <c r="J45" s="161"/>
      <c r="K45" s="158">
        <f>MROUND(ROUNDDOWN(J46*0.8,-1),50)</f>
        <v>2250</v>
      </c>
      <c r="L45" s="161"/>
      <c r="M45" s="158">
        <f>MROUND(ROUNDDOWN(L46*0.8,-1),50)</f>
        <v>2100</v>
      </c>
      <c r="N45" s="161"/>
      <c r="O45" s="158">
        <f>MROUND(ROUNDDOWN(N46*0.8,-1),50)</f>
        <v>2000</v>
      </c>
      <c r="P45" s="161"/>
      <c r="Q45" s="158">
        <f>MROUND(ROUNDDOWN(P46*0.8,-1),50)</f>
        <v>1900</v>
      </c>
      <c r="R45" s="161"/>
      <c r="S45" s="158">
        <f>MROUND(ROUNDDOWN(R46*0.8,-1),50)</f>
        <v>1850</v>
      </c>
      <c r="T45" s="148"/>
      <c r="U45" s="141">
        <f>MROUND(ROUNDDOWN(T46*0.8,-1),50)</f>
        <v>1650</v>
      </c>
      <c r="V45" s="148"/>
      <c r="W45" s="141">
        <f>MROUND(ROUNDDOWN(V46*0.8,-1),50)</f>
        <v>1450</v>
      </c>
      <c r="X45" s="148"/>
      <c r="Y45" s="141">
        <f>MROUND(ROUNDDOWN(X46*0.8,-1),50)</f>
        <v>1300</v>
      </c>
      <c r="Z45" s="148"/>
      <c r="AA45" s="141">
        <f>MROUND(ROUNDDOWN(Z46*0.8,-1),50)</f>
        <v>1250</v>
      </c>
      <c r="AB45" s="168"/>
      <c r="AC45" s="162">
        <f>MROUND(ROUNDDOWN(AB46*0.8,-1),50)</f>
        <v>1200</v>
      </c>
      <c r="AD45" s="356"/>
      <c r="AE45" s="357">
        <f>MROUND(ROUNDDOWN(AD46*0.8,-1),50)</f>
        <v>1200</v>
      </c>
      <c r="AF45" s="168"/>
      <c r="AG45" s="162">
        <f>MROUND(ROUNDDOWN(AF46*0.8,-1),50)</f>
        <v>1200</v>
      </c>
      <c r="AH45" s="168"/>
      <c r="AI45" s="162">
        <f>MROUND(ROUNDDOWN(AH46*0.8,-1),50)</f>
        <v>1200</v>
      </c>
      <c r="AJ45" s="168"/>
      <c r="AK45" s="162">
        <f>MROUND(ROUNDDOWN(AJ46*0.8,-1),50)</f>
        <v>1200</v>
      </c>
      <c r="AL45" s="168"/>
      <c r="AM45" s="162">
        <f>MROUND(ROUNDDOWN(AL46*0.8,-1),50)</f>
        <v>1200</v>
      </c>
      <c r="AN45" s="168"/>
      <c r="AO45" s="162">
        <f>MROUND(ROUNDDOWN(AN46*0.8,-1),50)</f>
        <v>1200</v>
      </c>
      <c r="AP45" s="168"/>
      <c r="AQ45" s="162">
        <f>MROUND(ROUNDDOWN(AP46*0.8,-1),50)</f>
        <v>1200</v>
      </c>
      <c r="AR45" s="168"/>
      <c r="AS45" s="162">
        <f>MROUND(ROUNDDOWN(AR46*0.8,-1),50)</f>
        <v>1200</v>
      </c>
      <c r="AT45" s="479" t="s">
        <v>288</v>
      </c>
      <c r="AU45" s="466"/>
      <c r="AV45" s="444">
        <v>1</v>
      </c>
      <c r="AW45" s="460"/>
    </row>
    <row r="46" spans="1:49" s="242" customFormat="1" ht="28.5" customHeight="1" x14ac:dyDescent="0.3">
      <c r="A46" s="453"/>
      <c r="B46" s="144">
        <f>$P$1+MROUND(ROUNDDOWN(AT4*$I$1,-1),50)</f>
        <v>4350</v>
      </c>
      <c r="C46" s="145"/>
      <c r="D46" s="146">
        <f>B46-$P$1</f>
        <v>2850</v>
      </c>
      <c r="E46" s="147"/>
      <c r="F46" s="166">
        <f>IF((AT5)&lt;=$X$1,$P$1,$P$1+MROUND(ROUNDDOWN((AT5-$X$1)*$I$1,-1),50))</f>
        <v>3150</v>
      </c>
      <c r="G46" s="150"/>
      <c r="H46" s="166">
        <f>IF((AT7)&lt;=$X$1,$P$1,$P$1+MROUND(ROUNDDOWN((AT7-$X$1)*$I$1,-1),50))</f>
        <v>3000</v>
      </c>
      <c r="I46" s="150"/>
      <c r="J46" s="166">
        <f>IF((AT9)&lt;=$X$1,$P$1,$P$1+MROUND(ROUNDDOWN((AT9-$X$1)*$I$1,-1),50))</f>
        <v>2800</v>
      </c>
      <c r="K46" s="150"/>
      <c r="L46" s="166">
        <f>IF((AT11)&lt;=$X$1,$P$1,$P$1+MROUND(ROUNDDOWN((AT11-$X$1)*$I$1,-1),50))</f>
        <v>2650</v>
      </c>
      <c r="M46" s="150"/>
      <c r="N46" s="166">
        <f>IF((AT13)&lt;=$X$1,$P$1,$P$1+MROUND(ROUNDDOWN((AT13-$X$1)*$I$1,-1),50))</f>
        <v>2500</v>
      </c>
      <c r="O46" s="150"/>
      <c r="P46" s="166">
        <f>IF((AT15)&lt;=$X$1,$P$1,$P$1+MROUND(ROUNDDOWN((AT15-$X$1)*$I$1,-1),50))</f>
        <v>2400</v>
      </c>
      <c r="Q46" s="150"/>
      <c r="R46" s="166">
        <f>IF((AT17)&lt;=$X$1,$P$1,$P$1+MROUND(ROUNDDOWN((AT17-$X$1)*$I$1,-1),50))</f>
        <v>2300</v>
      </c>
      <c r="S46" s="150"/>
      <c r="T46" s="166">
        <f>IF((AT19)&lt;=$X$1,$P$1,$P$1+MROUND(ROUNDDOWN((AT19-$X$1)*$I$1,-1),50))</f>
        <v>2050</v>
      </c>
      <c r="U46" s="150"/>
      <c r="V46" s="149">
        <f>IF((AT21)&lt;=$X$1,$P$1,$P$1+MROUND(ROUNDDOWN((AT21-$X$1)*$I$1,-1),50))</f>
        <v>1800</v>
      </c>
      <c r="W46" s="150"/>
      <c r="X46" s="149">
        <f>IF((AT23)&lt;=$X$1,$P$1,$P$1+MROUND(ROUNDDOWN((AT23-$X$1)*$I$1,-1),50))</f>
        <v>1650</v>
      </c>
      <c r="Y46" s="150"/>
      <c r="Z46" s="149">
        <f>IF((AT25)&lt;=$X$1,$P$1,$P$1+MROUND(ROUNDDOWN((AT25-$X$1)*$I$1,-1),50))</f>
        <v>1550</v>
      </c>
      <c r="AA46" s="150"/>
      <c r="AB46" s="332">
        <f>IF((AT27)&lt;=$X$1,$P$1,$P$1+MROUND(ROUNDDOWN((AT27-$X$1)*$I$1,-1),50))</f>
        <v>1500</v>
      </c>
      <c r="AC46" s="171"/>
      <c r="AD46" s="332">
        <f>IF((AT29)&lt;=$X$1,$P$1,$P$1+MROUND(ROUNDDOWN((AT29-$X$1)*$I$1,-1),50))</f>
        <v>1500</v>
      </c>
      <c r="AE46" s="171"/>
      <c r="AF46" s="358">
        <f>IF((AT31)&lt;=$X$1,$P$1,$P$1+MROUND(ROUNDDOWN((AT31-$X$1)*$I$1,-1),50))</f>
        <v>1500</v>
      </c>
      <c r="AG46" s="171"/>
      <c r="AH46" s="332">
        <f>IF((AT33)&lt;=$X$1,$P$1,$P$1+MROUND(ROUNDDOWN((AT33-$X$1)*$I$1,-1),50))</f>
        <v>1500</v>
      </c>
      <c r="AI46" s="171"/>
      <c r="AJ46" s="332">
        <f>IF((AT35)&lt;=$X$1,$P$1,$P$1+MROUND(ROUNDDOWN((AT35-$X$1)*$I$1,-1),50))</f>
        <v>1500</v>
      </c>
      <c r="AK46" s="171"/>
      <c r="AL46" s="332">
        <f>IF((AT37)&lt;=$X$1,$P$1,$P$1+MROUND(ROUNDDOWN((AT37-$X$1)*$I$1,-1),50))</f>
        <v>1500</v>
      </c>
      <c r="AM46" s="171"/>
      <c r="AN46" s="332">
        <f>IF((AT39)&lt;=$X$1,$P$1,$P$1+MROUND(ROUNDDOWN((AT39-$X$1)*$I$1,-1),50))</f>
        <v>1500</v>
      </c>
      <c r="AO46" s="171"/>
      <c r="AP46" s="332">
        <f>IF((AT41)&lt;=$X$1,$P$1,$P$1+MROUND(ROUNDDOWN((AT41-$X$1)*$I$1,-1),50))</f>
        <v>1500</v>
      </c>
      <c r="AQ46" s="171"/>
      <c r="AR46" s="332">
        <f>IF((AT43)&lt;=$X$1,$P$1,$P$1+MROUND(ROUNDDOWN((AT43-$X$1)*$I$1,-1),50))</f>
        <v>1500</v>
      </c>
      <c r="AS46" s="171"/>
      <c r="AT46" s="467"/>
      <c r="AU46" s="457"/>
      <c r="AV46" s="444"/>
      <c r="AW46" s="460"/>
    </row>
    <row r="47" spans="1:49" s="242" customFormat="1" ht="28.5" customHeight="1" x14ac:dyDescent="0.3">
      <c r="A47" s="438" t="str">
        <f>AV47</f>
        <v>장작골</v>
      </c>
      <c r="B47" s="227"/>
      <c r="C47" s="158">
        <f>MROUND(ROUNDDOWN(B48*0.8,-1),50)</f>
        <v>3550</v>
      </c>
      <c r="D47" s="159"/>
      <c r="E47" s="160">
        <f>C47-$S$1</f>
        <v>2350</v>
      </c>
      <c r="F47" s="161"/>
      <c r="G47" s="158">
        <f>MROUND(ROUNDDOWN(F48*0.8,-1),50)</f>
        <v>2600</v>
      </c>
      <c r="H47" s="161"/>
      <c r="I47" s="158">
        <f>MROUND(ROUNDDOWN(H48*0.8,-1),50)</f>
        <v>2500</v>
      </c>
      <c r="J47" s="161"/>
      <c r="K47" s="158">
        <f>MROUND(ROUNDDOWN(J48*0.8,-1),50)</f>
        <v>2350</v>
      </c>
      <c r="L47" s="161"/>
      <c r="M47" s="158">
        <f>MROUND(ROUNDDOWN(L48*0.8,-1),50)</f>
        <v>2250</v>
      </c>
      <c r="N47" s="161"/>
      <c r="O47" s="158">
        <f>MROUND(ROUNDDOWN(N48*0.8,-1),50)</f>
        <v>2100</v>
      </c>
      <c r="P47" s="161"/>
      <c r="Q47" s="158">
        <f>MROUND(ROUNDDOWN(P48*0.8,-1),50)</f>
        <v>2000</v>
      </c>
      <c r="R47" s="161"/>
      <c r="S47" s="158">
        <f>MROUND(ROUNDDOWN(R48*0.8,-1),50)</f>
        <v>1900</v>
      </c>
      <c r="T47" s="161"/>
      <c r="U47" s="158">
        <f>MROUND(ROUNDDOWN(T48*0.8,-1),50)</f>
        <v>1750</v>
      </c>
      <c r="V47" s="148"/>
      <c r="W47" s="141">
        <f>MROUND(ROUNDDOWN(V48*0.8,-1),50)</f>
        <v>1550</v>
      </c>
      <c r="X47" s="148"/>
      <c r="Y47" s="141">
        <f>MROUND(ROUNDDOWN(X48*0.8,-1),50)</f>
        <v>1450</v>
      </c>
      <c r="Z47" s="148"/>
      <c r="AA47" s="141">
        <f>MROUND(ROUNDDOWN(Z48*0.8,-1),50)</f>
        <v>1300</v>
      </c>
      <c r="AB47" s="148"/>
      <c r="AC47" s="141">
        <f>MROUND(ROUNDDOWN(AB48*0.8,-1),50)</f>
        <v>1300</v>
      </c>
      <c r="AD47" s="168"/>
      <c r="AE47" s="162">
        <f>MROUND(ROUNDDOWN(AD48*0.8,-1),50)</f>
        <v>1200</v>
      </c>
      <c r="AF47" s="356"/>
      <c r="AG47" s="357">
        <f>MROUND(ROUNDDOWN(AF48*0.8,-1),50)</f>
        <v>1200</v>
      </c>
      <c r="AH47" s="168"/>
      <c r="AI47" s="162">
        <f>MROUND(ROUNDDOWN(AH48*0.8,-1),50)</f>
        <v>1200</v>
      </c>
      <c r="AJ47" s="168"/>
      <c r="AK47" s="162">
        <f>MROUND(ROUNDDOWN(AJ48*0.8,-1),50)</f>
        <v>1200</v>
      </c>
      <c r="AL47" s="168"/>
      <c r="AM47" s="162">
        <f>MROUND(ROUNDDOWN(AL48*0.8,-1),50)</f>
        <v>1200</v>
      </c>
      <c r="AN47" s="168"/>
      <c r="AO47" s="162">
        <f>MROUND(ROUNDDOWN(AN48*0.8,-1),50)</f>
        <v>1200</v>
      </c>
      <c r="AP47" s="168"/>
      <c r="AQ47" s="162">
        <f>MROUND(ROUNDDOWN(AP48*0.8,-1),50)</f>
        <v>1200</v>
      </c>
      <c r="AR47" s="168"/>
      <c r="AS47" s="162">
        <f>MROUND(ROUNDDOWN(AR48*0.8,-1),50)</f>
        <v>1200</v>
      </c>
      <c r="AT47" s="168"/>
      <c r="AU47" s="162">
        <f>MROUND(ROUNDDOWN(AT48*0.8,-1),50)</f>
        <v>1200</v>
      </c>
      <c r="AV47" s="479" t="s">
        <v>287</v>
      </c>
      <c r="AW47" s="441"/>
    </row>
    <row r="48" spans="1:49" s="242" customFormat="1" ht="28.5" customHeight="1" thickBot="1" x14ac:dyDescent="0.35">
      <c r="A48" s="439"/>
      <c r="B48" s="151">
        <f>$P$1+MROUND(ROUNDDOWN(AV4*$I$1,-1),50)</f>
        <v>4450</v>
      </c>
      <c r="C48" s="152"/>
      <c r="D48" s="153">
        <f>B48-$P$1</f>
        <v>2950</v>
      </c>
      <c r="E48" s="154"/>
      <c r="F48" s="156">
        <f>IF((AV5)&lt;=$X$1,$P$1,$P$1+MROUND(ROUNDDOWN((AV5-$X$1)*$I$1,-1),50))</f>
        <v>3250</v>
      </c>
      <c r="G48" s="157"/>
      <c r="H48" s="156">
        <f>IF((AV7)&lt;=$X$1,$P$1,$P$1+MROUND(ROUNDDOWN((AV7-$X$1)*$I$1,-1),50))</f>
        <v>3100</v>
      </c>
      <c r="I48" s="157"/>
      <c r="J48" s="156">
        <f>IF((AV9)&lt;=$X$1,$P$1,$P$1+MROUND(ROUNDDOWN((AV9-$X$1)*$I$1,-1),50))</f>
        <v>2950</v>
      </c>
      <c r="K48" s="157"/>
      <c r="L48" s="156">
        <f>IF((AV11)&lt;=$X$1,$P$1,$P$1+MROUND(ROUNDDOWN((AV11-$X$1)*$I$1,-1),50))</f>
        <v>2800</v>
      </c>
      <c r="M48" s="157"/>
      <c r="N48" s="156">
        <f>IF((AV13)&lt;=$X$1,$P$1,$P$1+MROUND(ROUNDDOWN((AV13-$X$1)*$I$1,-1),50))</f>
        <v>2650</v>
      </c>
      <c r="O48" s="157"/>
      <c r="P48" s="156">
        <f>IF((AV15)&lt;=$X$1,$P$1,$P$1+MROUND(ROUNDDOWN((AV15-$X$1)*$I$1,-1),50))</f>
        <v>2500</v>
      </c>
      <c r="Q48" s="157"/>
      <c r="R48" s="156">
        <f>IF((AV17)&lt;=$X$1,$P$1,$P$1+MROUND(ROUNDDOWN((AV17-$X$1)*$I$1,-1),50))</f>
        <v>2400</v>
      </c>
      <c r="S48" s="157"/>
      <c r="T48" s="156">
        <f>IF((AV19)&lt;=$X$1,$P$1,$P$1+MROUND(ROUNDDOWN((AV19-$X$1)*$I$1,-1),50))</f>
        <v>2200</v>
      </c>
      <c r="U48" s="157"/>
      <c r="V48" s="156">
        <f>IF((AV21)&lt;=$X$1,$P$1,$P$1+MROUND(ROUNDDOWN((AV21-$X$1)*$I$1,-1),50))</f>
        <v>1950</v>
      </c>
      <c r="W48" s="157"/>
      <c r="X48" s="156">
        <f>IF((AV23)&lt;=$X$1,$P$1,$P$1+MROUND(ROUNDDOWN((AV23-$X$1)*$I$1,-1),50))</f>
        <v>1800</v>
      </c>
      <c r="Y48" s="157"/>
      <c r="Z48" s="156">
        <f>IF((AV25)&lt;=$X$1,$P$1,$P$1+MROUND(ROUNDDOWN((AV25-$X$1)*$I$1,-1),50))</f>
        <v>1650</v>
      </c>
      <c r="AA48" s="157"/>
      <c r="AB48" s="156">
        <f>IF((AV27)&lt;=$X$1,$P$1,$P$1+MROUND(ROUNDDOWN((AV27-$X$1)*$I$1,-1),50))</f>
        <v>1600</v>
      </c>
      <c r="AC48" s="157"/>
      <c r="AD48" s="333">
        <f>IF((AV29)&lt;=$X$1,$P$1,$P$1+MROUND(ROUNDDOWN((AV29-$X$1)*$I$1,-1),50))</f>
        <v>1500</v>
      </c>
      <c r="AE48" s="172"/>
      <c r="AF48" s="333">
        <f>IF((AV31)&lt;=$X$1,$P$1,$P$1+MROUND(ROUNDDOWN((AV31-$X$1)*$I$1,-1),50))</f>
        <v>1500</v>
      </c>
      <c r="AG48" s="172"/>
      <c r="AH48" s="333">
        <f>IF((AV33)&lt;=$X$1,$P$1,$P$1+MROUND(ROUNDDOWN((AV33-$X$1)*$I$1,-1),50))</f>
        <v>1500</v>
      </c>
      <c r="AI48" s="172"/>
      <c r="AJ48" s="333">
        <f>IF((AV35)&lt;=$X$1,$P$1,$P$1+MROUND(ROUNDDOWN((AV35-$X$1)*$I$1,-1),50))</f>
        <v>1500</v>
      </c>
      <c r="AK48" s="172"/>
      <c r="AL48" s="333">
        <f>IF((AV37)&lt;=$X$1,$P$1,$P$1+MROUND(ROUNDDOWN((AV37-$X$1)*$I$1,-1),50))</f>
        <v>1500</v>
      </c>
      <c r="AM48" s="172"/>
      <c r="AN48" s="333">
        <f>IF((AV39)&lt;=$X$1,$P$1,$P$1+MROUND(ROUNDDOWN((AV39:AW40-$X$1)*$I$1,-1),50))</f>
        <v>1500</v>
      </c>
      <c r="AO48" s="172"/>
      <c r="AP48" s="333">
        <f>IF((AV41)&lt;=$X$1,$P$1,$P$1+MROUND(ROUNDDOWN((AV41-$X$1)*$I$1,-1),50))</f>
        <v>1500</v>
      </c>
      <c r="AQ48" s="172"/>
      <c r="AR48" s="333">
        <f>IF((AV43)&lt;=$X$1,$P$1,$P$1+MROUND(ROUNDDOWN((AV43-$X$1)*$I$1,-1),50))</f>
        <v>1500</v>
      </c>
      <c r="AS48" s="172"/>
      <c r="AT48" s="333">
        <f>IF((AV45)&lt;=$X$1,$P$1,$P$1+MROUND(ROUNDDOWN((AV45-$X$1)*$I$1,-1),50))</f>
        <v>1500</v>
      </c>
      <c r="AU48" s="172"/>
      <c r="AV48" s="442"/>
      <c r="AW48" s="443"/>
    </row>
  </sheetData>
  <mergeCells count="307">
    <mergeCell ref="I1:K1"/>
    <mergeCell ref="S1:T1"/>
    <mergeCell ref="X1:Y1"/>
    <mergeCell ref="AV43:AW44"/>
    <mergeCell ref="A45:A46"/>
    <mergeCell ref="AT45:AU46"/>
    <mergeCell ref="AV45:AW46"/>
    <mergeCell ref="A47:A48"/>
    <mergeCell ref="AV47:AW48"/>
    <mergeCell ref="AV31:AW32"/>
    <mergeCell ref="AT33:AU34"/>
    <mergeCell ref="AV33:AW34"/>
    <mergeCell ref="AT35:AU36"/>
    <mergeCell ref="AV35:AW36"/>
    <mergeCell ref="AT37:AU38"/>
    <mergeCell ref="AV37:AW38"/>
    <mergeCell ref="AT41:AU42"/>
    <mergeCell ref="AV41:AW42"/>
    <mergeCell ref="A37:A38"/>
    <mergeCell ref="AL37:AM38"/>
    <mergeCell ref="AP39:AQ40"/>
    <mergeCell ref="AR37:AS38"/>
    <mergeCell ref="A41:A42"/>
    <mergeCell ref="AP41:AQ42"/>
    <mergeCell ref="AR41:AS42"/>
    <mergeCell ref="A43:A44"/>
    <mergeCell ref="AR43:AS44"/>
    <mergeCell ref="AV21:AW22"/>
    <mergeCell ref="AT23:AU24"/>
    <mergeCell ref="AV23:AW24"/>
    <mergeCell ref="AT25:AU26"/>
    <mergeCell ref="AV25:AW26"/>
    <mergeCell ref="AT27:AU28"/>
    <mergeCell ref="AV27:AW28"/>
    <mergeCell ref="AT29:AU30"/>
    <mergeCell ref="AV29:AW30"/>
    <mergeCell ref="AT21:AU22"/>
    <mergeCell ref="A33:A34"/>
    <mergeCell ref="AH33:AI34"/>
    <mergeCell ref="AJ33:AK34"/>
    <mergeCell ref="AL33:AM34"/>
    <mergeCell ref="AP33:AQ34"/>
    <mergeCell ref="AR33:AS34"/>
    <mergeCell ref="A35:A36"/>
    <mergeCell ref="AJ35:AK36"/>
    <mergeCell ref="AL35:AM36"/>
    <mergeCell ref="AP35:AQ36"/>
    <mergeCell ref="AR35:AS36"/>
    <mergeCell ref="AV11:AW12"/>
    <mergeCell ref="AT13:AU14"/>
    <mergeCell ref="AV13:AW14"/>
    <mergeCell ref="AT15:AU16"/>
    <mergeCell ref="AV15:AW16"/>
    <mergeCell ref="AT17:AU18"/>
    <mergeCell ref="AV17:AW18"/>
    <mergeCell ref="AT19:AU20"/>
    <mergeCell ref="AV19:AW20"/>
    <mergeCell ref="AT11:AU12"/>
    <mergeCell ref="AT4:AU4"/>
    <mergeCell ref="AV4:AW4"/>
    <mergeCell ref="AT5:AU6"/>
    <mergeCell ref="AV5:AW6"/>
    <mergeCell ref="AT7:AU8"/>
    <mergeCell ref="AV7:AW8"/>
    <mergeCell ref="AT9:AU10"/>
    <mergeCell ref="AV9:AW10"/>
    <mergeCell ref="AH3:AW3"/>
    <mergeCell ref="AL4:AM4"/>
    <mergeCell ref="AP4:AQ4"/>
    <mergeCell ref="AR4:AS4"/>
    <mergeCell ref="AP5:AQ6"/>
    <mergeCell ref="AR5:AS6"/>
    <mergeCell ref="AN4:AO4"/>
    <mergeCell ref="AJ5:AK6"/>
    <mergeCell ref="AL5:AM6"/>
    <mergeCell ref="A29:A30"/>
    <mergeCell ref="AD29:AE30"/>
    <mergeCell ref="AF29:AG30"/>
    <mergeCell ref="AH29:AI30"/>
    <mergeCell ref="AJ29:AK30"/>
    <mergeCell ref="AL29:AM30"/>
    <mergeCell ref="AP29:AQ30"/>
    <mergeCell ref="AR29:AS30"/>
    <mergeCell ref="A31:A32"/>
    <mergeCell ref="AF31:AG32"/>
    <mergeCell ref="AH31:AI32"/>
    <mergeCell ref="AJ31:AK32"/>
    <mergeCell ref="AL31:AM32"/>
    <mergeCell ref="AP31:AQ32"/>
    <mergeCell ref="AR31:AS32"/>
    <mergeCell ref="A27:A28"/>
    <mergeCell ref="AB27:AC28"/>
    <mergeCell ref="AD27:AE28"/>
    <mergeCell ref="AF27:AG28"/>
    <mergeCell ref="AH27:AI28"/>
    <mergeCell ref="AJ27:AK28"/>
    <mergeCell ref="AL27:AM28"/>
    <mergeCell ref="AP27:AQ28"/>
    <mergeCell ref="AR27:AS28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P25:AQ26"/>
    <mergeCell ref="AP21:AQ22"/>
    <mergeCell ref="AR21:AS22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P23:AQ24"/>
    <mergeCell ref="AR23:AS24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R15:AS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P17:AQ18"/>
    <mergeCell ref="AR17:AS18"/>
    <mergeCell ref="A15:A16"/>
    <mergeCell ref="P15:Q16"/>
    <mergeCell ref="R15:S16"/>
    <mergeCell ref="T15:U16"/>
    <mergeCell ref="V15:W16"/>
    <mergeCell ref="AP15:AQ16"/>
    <mergeCell ref="AH15:AI16"/>
    <mergeCell ref="AJ15:AK16"/>
    <mergeCell ref="AL15:AM16"/>
    <mergeCell ref="A11:A12"/>
    <mergeCell ref="L11:M12"/>
    <mergeCell ref="N11:O12"/>
    <mergeCell ref="P11:Q12"/>
    <mergeCell ref="R11:S12"/>
    <mergeCell ref="T11:U12"/>
    <mergeCell ref="X15:Y16"/>
    <mergeCell ref="Z15:AA16"/>
    <mergeCell ref="AB15:AC16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V11:W12"/>
    <mergeCell ref="X11:Y12"/>
    <mergeCell ref="Z11:AA12"/>
    <mergeCell ref="AD7:AE8"/>
    <mergeCell ref="AF7:AG8"/>
    <mergeCell ref="AH7:AI8"/>
    <mergeCell ref="AJ7:AK8"/>
    <mergeCell ref="AL7:AM8"/>
    <mergeCell ref="AP7:AQ8"/>
    <mergeCell ref="X7:Y8"/>
    <mergeCell ref="Z7:AA8"/>
    <mergeCell ref="AB7:AC8"/>
    <mergeCell ref="AP11:AQ12"/>
    <mergeCell ref="AD11:AE12"/>
    <mergeCell ref="AF11:AG12"/>
    <mergeCell ref="AH11:AI12"/>
    <mergeCell ref="AJ11:AK12"/>
    <mergeCell ref="AL11:AM12"/>
    <mergeCell ref="AR7:AS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AD9:AE10"/>
    <mergeCell ref="AF9:AG10"/>
    <mergeCell ref="AH9:AI10"/>
    <mergeCell ref="AJ9:AK10"/>
    <mergeCell ref="AL9:AM10"/>
    <mergeCell ref="AP9:AQ10"/>
    <mergeCell ref="A7:A8"/>
    <mergeCell ref="H7:I8"/>
    <mergeCell ref="J7:K8"/>
    <mergeCell ref="L7:M8"/>
    <mergeCell ref="N7:O8"/>
    <mergeCell ref="P7:Q8"/>
    <mergeCell ref="R7:S8"/>
    <mergeCell ref="T7:U8"/>
    <mergeCell ref="V7:W8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AR13:AS14"/>
    <mergeCell ref="AD15:AE16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B5:AC6"/>
    <mergeCell ref="AD5:AE6"/>
    <mergeCell ref="AF5:AG6"/>
    <mergeCell ref="AH5:AI6"/>
    <mergeCell ref="X5:Y6"/>
    <mergeCell ref="Z5:AA6"/>
    <mergeCell ref="B2:AS2"/>
    <mergeCell ref="B3:E3"/>
    <mergeCell ref="F3:AG3"/>
    <mergeCell ref="P1:Q1"/>
    <mergeCell ref="AT31:AU32"/>
    <mergeCell ref="AT43:AU44"/>
    <mergeCell ref="AR9:AS10"/>
    <mergeCell ref="AB11:AC12"/>
    <mergeCell ref="AF15:AG16"/>
    <mergeCell ref="AJ19:AK20"/>
    <mergeCell ref="AL19:AM20"/>
    <mergeCell ref="AP19:AQ20"/>
    <mergeCell ref="AL21:AM22"/>
    <mergeCell ref="AR25:AS26"/>
    <mergeCell ref="AR19:AS20"/>
    <mergeCell ref="AR11:AS12"/>
    <mergeCell ref="AD13:AE14"/>
    <mergeCell ref="AF13:AG14"/>
    <mergeCell ref="AH13:AI14"/>
    <mergeCell ref="AJ13:AK14"/>
    <mergeCell ref="AL13:AM14"/>
    <mergeCell ref="AP13:AQ14"/>
    <mergeCell ref="AT39:AU40"/>
    <mergeCell ref="AV39:AW40"/>
    <mergeCell ref="AP37:AQ38"/>
    <mergeCell ref="AR39:AS40"/>
    <mergeCell ref="AN39:AO40"/>
    <mergeCell ref="A39:A40"/>
    <mergeCell ref="AN5:AO6"/>
    <mergeCell ref="AN7:AO8"/>
    <mergeCell ref="AN9:AO10"/>
    <mergeCell ref="AN11:AO12"/>
    <mergeCell ref="AN13:AO14"/>
    <mergeCell ref="AN15:AO16"/>
    <mergeCell ref="AN17:AO18"/>
    <mergeCell ref="AN19:AO20"/>
    <mergeCell ref="AN21:AO22"/>
    <mergeCell ref="AN23:AO24"/>
    <mergeCell ref="AN25:AO26"/>
    <mergeCell ref="AN27:AO28"/>
    <mergeCell ref="AN29:AO30"/>
    <mergeCell ref="AN31:AO32"/>
    <mergeCell ref="AN33:AO34"/>
    <mergeCell ref="AN35:AO36"/>
    <mergeCell ref="AN37:AO38"/>
    <mergeCell ref="V5:W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3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CI72"/>
  <sheetViews>
    <sheetView topLeftCell="A2" workbookViewId="0">
      <selection activeCell="F63" sqref="F63"/>
    </sheetView>
  </sheetViews>
  <sheetFormatPr defaultColWidth="3" defaultRowHeight="16.5" x14ac:dyDescent="0.3"/>
  <cols>
    <col min="1" max="1" width="15.875" style="2" customWidth="1"/>
    <col min="2" max="5" width="9.625" style="2" customWidth="1"/>
    <col min="6" max="13" width="9.625" style="1" customWidth="1"/>
    <col min="14" max="43" width="8.125" style="1" hidden="1" customWidth="1"/>
    <col min="44" max="59" width="3.5" style="2" hidden="1" customWidth="1"/>
    <col min="60" max="71" width="0" style="2" hidden="1" customWidth="1"/>
    <col min="72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87" ht="26.25" hidden="1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87" ht="34.5" thickBot="1" x14ac:dyDescent="0.35">
      <c r="A2" s="75"/>
      <c r="B2" s="750" t="s">
        <v>70</v>
      </c>
      <c r="C2" s="750"/>
      <c r="D2" s="750"/>
      <c r="E2" s="750"/>
      <c r="F2" s="750"/>
      <c r="G2" s="750"/>
      <c r="H2" s="750"/>
      <c r="I2" s="750"/>
      <c r="J2" s="750"/>
      <c r="K2" s="750"/>
      <c r="L2" s="750"/>
      <c r="M2" s="750"/>
      <c r="N2" s="750"/>
      <c r="O2" s="750"/>
      <c r="P2" s="750"/>
      <c r="Q2" s="750"/>
      <c r="R2" s="750"/>
      <c r="S2" s="750"/>
      <c r="T2" s="750"/>
      <c r="U2" s="750"/>
      <c r="V2" s="750"/>
      <c r="W2" s="750"/>
      <c r="X2" s="750"/>
      <c r="Y2" s="750"/>
      <c r="Z2" s="750"/>
      <c r="AA2" s="750"/>
      <c r="AB2" s="750"/>
      <c r="AC2" s="750"/>
      <c r="AD2" s="750"/>
      <c r="AE2" s="750"/>
      <c r="AF2" s="750"/>
      <c r="AG2" s="750"/>
      <c r="AH2" s="750"/>
      <c r="AI2" s="750"/>
      <c r="AJ2" s="750"/>
      <c r="AK2" s="750"/>
      <c r="AL2" s="750"/>
      <c r="AM2" s="750"/>
      <c r="AN2" s="750"/>
      <c r="AO2" s="750"/>
      <c r="AP2" s="750"/>
      <c r="AQ2" s="750"/>
    </row>
    <row r="3" spans="1:87" s="73" customFormat="1" ht="51.75" customHeight="1" x14ac:dyDescent="0.3">
      <c r="A3" s="165" t="s">
        <v>193</v>
      </c>
      <c r="B3" s="514" t="s">
        <v>238</v>
      </c>
      <c r="C3" s="515"/>
      <c r="D3" s="515"/>
      <c r="E3" s="516"/>
      <c r="F3" s="517" t="s">
        <v>237</v>
      </c>
      <c r="G3" s="515"/>
      <c r="H3" s="515"/>
      <c r="I3" s="515"/>
      <c r="J3" s="515"/>
      <c r="K3" s="519"/>
      <c r="L3" s="751" t="s">
        <v>250</v>
      </c>
      <c r="M3" s="752"/>
      <c r="N3" s="753" t="e">
        <f t="shared" ref="N3" si="0">$B$3+N4</f>
        <v>#VALUE!</v>
      </c>
      <c r="O3" s="754"/>
      <c r="P3" s="754" t="e">
        <f t="shared" ref="P3" si="1">$B$3+P4</f>
        <v>#VALUE!</v>
      </c>
      <c r="Q3" s="754"/>
      <c r="R3" s="754" t="e">
        <f t="shared" ref="R3" si="2">$B$3+R4</f>
        <v>#VALUE!</v>
      </c>
      <c r="S3" s="754"/>
      <c r="T3" s="754" t="e">
        <f t="shared" ref="T3" si="3">$B$3+T4</f>
        <v>#VALUE!</v>
      </c>
      <c r="U3" s="754"/>
      <c r="V3" s="754" t="e">
        <f t="shared" ref="V3" si="4">$B$3+V4</f>
        <v>#VALUE!</v>
      </c>
      <c r="W3" s="754"/>
      <c r="X3" s="754" t="e">
        <f t="shared" ref="X3" si="5">$B$3+X4</f>
        <v>#VALUE!</v>
      </c>
      <c r="Y3" s="754"/>
      <c r="Z3" s="754" t="e">
        <f t="shared" ref="Z3" si="6">$B$3+Z4</f>
        <v>#VALUE!</v>
      </c>
      <c r="AA3" s="754"/>
      <c r="AB3" s="754" t="e">
        <f t="shared" ref="AB3" si="7">$B$3+AB4</f>
        <v>#VALUE!</v>
      </c>
      <c r="AC3" s="754"/>
      <c r="AD3" s="754" t="e">
        <f t="shared" ref="AD3" si="8">$B$3+AD4</f>
        <v>#VALUE!</v>
      </c>
      <c r="AE3" s="754"/>
      <c r="AF3" s="754" t="e">
        <f t="shared" ref="AF3" si="9">$B$3+AF4</f>
        <v>#VALUE!</v>
      </c>
      <c r="AG3" s="754"/>
      <c r="AH3" s="754" t="e">
        <f t="shared" ref="AH3" si="10">$B$3+AH4</f>
        <v>#VALUE!</v>
      </c>
      <c r="AI3" s="754"/>
      <c r="AJ3" s="754" t="e">
        <f t="shared" ref="AJ3" si="11">$B$3+AJ4</f>
        <v>#VALUE!</v>
      </c>
      <c r="AK3" s="754"/>
      <c r="AL3" s="754" t="e">
        <f t="shared" ref="AL3" si="12">$B$3+AL4</f>
        <v>#VALUE!</v>
      </c>
      <c r="AM3" s="755"/>
      <c r="AN3" s="753" t="e">
        <f t="shared" ref="AN3" si="13">$B$3+AN4</f>
        <v>#VALUE!</v>
      </c>
      <c r="AO3" s="754"/>
      <c r="AP3" s="754" t="e">
        <f t="shared" ref="AP3" si="14">$B$3+AP4</f>
        <v>#VALUE!</v>
      </c>
      <c r="AQ3" s="755"/>
    </row>
    <row r="4" spans="1:87" s="12" customFormat="1" ht="51.75" customHeight="1" x14ac:dyDescent="0.3">
      <c r="A4" s="507" t="s">
        <v>197</v>
      </c>
      <c r="B4" s="508"/>
      <c r="C4" s="508"/>
      <c r="D4" s="509" t="s">
        <v>194</v>
      </c>
      <c r="E4" s="510"/>
      <c r="F4" s="468">
        <v>1.1000000000000001</v>
      </c>
      <c r="G4" s="468"/>
      <c r="H4" s="503">
        <f>+F4+H5</f>
        <v>2.2000000000000002</v>
      </c>
      <c r="I4" s="504"/>
      <c r="J4" s="505">
        <f>+H4+J7</f>
        <v>2.9000000000000004</v>
      </c>
      <c r="K4" s="504"/>
      <c r="L4" s="505">
        <f>J4+L9</f>
        <v>5.5</v>
      </c>
      <c r="M4" s="506"/>
      <c r="N4" s="748">
        <f>L4+N11</f>
        <v>6.4</v>
      </c>
      <c r="O4" s="747"/>
      <c r="P4" s="747">
        <f>+N4+P13</f>
        <v>7.3000000000000007</v>
      </c>
      <c r="Q4" s="747"/>
      <c r="R4" s="747">
        <f>+P4+R15</f>
        <v>8.6000000000000014</v>
      </c>
      <c r="S4" s="747"/>
      <c r="T4" s="747">
        <f>+R4+T17</f>
        <v>9.9000000000000021</v>
      </c>
      <c r="U4" s="747"/>
      <c r="V4" s="747">
        <f>+T4+V19</f>
        <v>10.300000000000002</v>
      </c>
      <c r="W4" s="747"/>
      <c r="X4" s="747">
        <f>+V4+X21</f>
        <v>11.000000000000002</v>
      </c>
      <c r="Y4" s="747"/>
      <c r="Z4" s="747">
        <f>+X4+Z23</f>
        <v>11.800000000000002</v>
      </c>
      <c r="AA4" s="747"/>
      <c r="AB4" s="747">
        <f>+Z4+AB25</f>
        <v>12.500000000000002</v>
      </c>
      <c r="AC4" s="747"/>
      <c r="AD4" s="747">
        <f>+AB4+AD27</f>
        <v>14.100000000000001</v>
      </c>
      <c r="AE4" s="747"/>
      <c r="AF4" s="747">
        <f>+AD4+AF29</f>
        <v>15.000000000000002</v>
      </c>
      <c r="AG4" s="747"/>
      <c r="AH4" s="747">
        <f>+AF4+AH31</f>
        <v>16</v>
      </c>
      <c r="AI4" s="747"/>
      <c r="AJ4" s="747">
        <f>+AH4+AJ33</f>
        <v>16.600000000000001</v>
      </c>
      <c r="AK4" s="747"/>
      <c r="AL4" s="747">
        <f>+AJ4+AL35</f>
        <v>17.600000000000001</v>
      </c>
      <c r="AM4" s="749"/>
      <c r="AN4" s="748">
        <f>+AL4+AN37</f>
        <v>17.600000000000001</v>
      </c>
      <c r="AO4" s="747"/>
      <c r="AP4" s="747">
        <f>+AN4+AP39</f>
        <v>17.600000000000001</v>
      </c>
      <c r="AQ4" s="749"/>
    </row>
    <row r="5" spans="1:87" s="12" customFormat="1" ht="27" customHeight="1" x14ac:dyDescent="0.3">
      <c r="A5" s="477" t="str">
        <f>F5</f>
        <v>비비정</v>
      </c>
      <c r="B5" s="140"/>
      <c r="C5" s="141">
        <f>MROUND(ROUNDDOWN(B6*0.8,-1),50)</f>
        <v>1200</v>
      </c>
      <c r="D5" s="142"/>
      <c r="E5" s="143">
        <f>C5-$S$1</f>
        <v>0</v>
      </c>
      <c r="F5" s="479" t="s">
        <v>198</v>
      </c>
      <c r="G5" s="466"/>
      <c r="H5" s="468">
        <v>1.1000000000000001</v>
      </c>
      <c r="I5" s="445"/>
      <c r="J5" s="648">
        <f>H5+J7</f>
        <v>1.8</v>
      </c>
      <c r="K5" s="461"/>
      <c r="L5" s="648">
        <f>J5+L9</f>
        <v>4.4000000000000004</v>
      </c>
      <c r="M5" s="435"/>
      <c r="N5" s="756">
        <f>L5+N11</f>
        <v>5.3000000000000007</v>
      </c>
      <c r="O5" s="740"/>
      <c r="P5" s="739">
        <f>N5+P13</f>
        <v>6.2000000000000011</v>
      </c>
      <c r="Q5" s="740"/>
      <c r="R5" s="739">
        <f>P5+R15</f>
        <v>7.5000000000000009</v>
      </c>
      <c r="S5" s="740"/>
      <c r="T5" s="739">
        <f>R5+T17</f>
        <v>8.8000000000000007</v>
      </c>
      <c r="U5" s="740"/>
      <c r="V5" s="417">
        <f>T5+V19</f>
        <v>9.2000000000000011</v>
      </c>
      <c r="W5" s="418"/>
      <c r="X5" s="417">
        <f>V5+X21</f>
        <v>9.9</v>
      </c>
      <c r="Y5" s="418"/>
      <c r="Z5" s="417">
        <f>X5+Z23</f>
        <v>10.700000000000001</v>
      </c>
      <c r="AA5" s="418"/>
      <c r="AB5" s="417">
        <f>Z5+AB25</f>
        <v>11.4</v>
      </c>
      <c r="AC5" s="418"/>
      <c r="AD5" s="417">
        <f>AB5+AD27</f>
        <v>13</v>
      </c>
      <c r="AE5" s="418"/>
      <c r="AF5" s="417">
        <f>AD5+AF29</f>
        <v>13.9</v>
      </c>
      <c r="AG5" s="418"/>
      <c r="AH5" s="417">
        <f>AF5+AH31</f>
        <v>14.9</v>
      </c>
      <c r="AI5" s="418"/>
      <c r="AJ5" s="417">
        <f>AH5+AJ33</f>
        <v>15.5</v>
      </c>
      <c r="AK5" s="418"/>
      <c r="AL5" s="417">
        <f>AJ5+AL35</f>
        <v>16.5</v>
      </c>
      <c r="AM5" s="429"/>
      <c r="AN5" s="745">
        <f>AL5+AN37</f>
        <v>16.5</v>
      </c>
      <c r="AO5" s="418"/>
      <c r="AP5" s="417">
        <f>AN5+AP39</f>
        <v>16.5</v>
      </c>
      <c r="AQ5" s="429"/>
    </row>
    <row r="6" spans="1:87" s="12" customFormat="1" ht="27" customHeight="1" x14ac:dyDescent="0.3">
      <c r="A6" s="453"/>
      <c r="B6" s="144">
        <v>1500</v>
      </c>
      <c r="C6" s="145"/>
      <c r="D6" s="146">
        <f>B6-$P$1</f>
        <v>0</v>
      </c>
      <c r="E6" s="147"/>
      <c r="F6" s="467"/>
      <c r="G6" s="457"/>
      <c r="H6" s="468"/>
      <c r="I6" s="445"/>
      <c r="J6" s="649"/>
      <c r="K6" s="463"/>
      <c r="L6" s="649"/>
      <c r="M6" s="437"/>
      <c r="N6" s="757"/>
      <c r="O6" s="742"/>
      <c r="P6" s="741"/>
      <c r="Q6" s="742"/>
      <c r="R6" s="741"/>
      <c r="S6" s="742"/>
      <c r="T6" s="741"/>
      <c r="U6" s="742"/>
      <c r="V6" s="419"/>
      <c r="W6" s="420"/>
      <c r="X6" s="419"/>
      <c r="Y6" s="420"/>
      <c r="Z6" s="419"/>
      <c r="AA6" s="420"/>
      <c r="AB6" s="419"/>
      <c r="AC6" s="420"/>
      <c r="AD6" s="419"/>
      <c r="AE6" s="420"/>
      <c r="AF6" s="419"/>
      <c r="AG6" s="420"/>
      <c r="AH6" s="419"/>
      <c r="AI6" s="420"/>
      <c r="AJ6" s="419"/>
      <c r="AK6" s="420"/>
      <c r="AL6" s="419"/>
      <c r="AM6" s="430"/>
      <c r="AN6" s="746"/>
      <c r="AO6" s="420"/>
      <c r="AP6" s="419"/>
      <c r="AQ6" s="430"/>
    </row>
    <row r="7" spans="1:87" s="12" customFormat="1" ht="27" customHeight="1" x14ac:dyDescent="0.3">
      <c r="A7" s="465" t="str">
        <f>H7</f>
        <v>삼례시장
삼례터미널</v>
      </c>
      <c r="B7" s="227"/>
      <c r="C7" s="141">
        <f>MROUND(ROUNDDOWN(B8*0.8,-1),50)</f>
        <v>1200</v>
      </c>
      <c r="D7" s="142"/>
      <c r="E7" s="143">
        <f>C7-$S$1</f>
        <v>0</v>
      </c>
      <c r="F7" s="168"/>
      <c r="G7" s="162">
        <f>MROUND(ROUNDDOWN(F8*0.8,-1),50)</f>
        <v>1200</v>
      </c>
      <c r="H7" s="440" t="s">
        <v>199</v>
      </c>
      <c r="I7" s="480"/>
      <c r="J7" s="763">
        <v>0.7</v>
      </c>
      <c r="K7" s="706"/>
      <c r="L7" s="648">
        <f>J7+L9</f>
        <v>3.3</v>
      </c>
      <c r="M7" s="435"/>
      <c r="N7" s="756">
        <f>L7+N11</f>
        <v>4.2</v>
      </c>
      <c r="O7" s="740"/>
      <c r="P7" s="739">
        <f>N7+P13</f>
        <v>5.1000000000000005</v>
      </c>
      <c r="Q7" s="740"/>
      <c r="R7" s="739">
        <f>P7+R15</f>
        <v>6.4</v>
      </c>
      <c r="S7" s="740"/>
      <c r="T7" s="739">
        <f>R7+T17</f>
        <v>7.7</v>
      </c>
      <c r="U7" s="740"/>
      <c r="V7" s="739">
        <f>T7+V19</f>
        <v>8.1</v>
      </c>
      <c r="W7" s="740"/>
      <c r="X7" s="739">
        <f>V7+X21</f>
        <v>8.7999999999999989</v>
      </c>
      <c r="Y7" s="740"/>
      <c r="Z7" s="417">
        <f>X7+Z23</f>
        <v>9.6</v>
      </c>
      <c r="AA7" s="418"/>
      <c r="AB7" s="417">
        <f>Z7+AB25</f>
        <v>10.299999999999999</v>
      </c>
      <c r="AC7" s="418"/>
      <c r="AD7" s="417">
        <f>AB7+AD27</f>
        <v>11.899999999999999</v>
      </c>
      <c r="AE7" s="418"/>
      <c r="AF7" s="417">
        <f>AD7+AF29</f>
        <v>12.799999999999999</v>
      </c>
      <c r="AG7" s="418"/>
      <c r="AH7" s="417">
        <f>AF7+AH31</f>
        <v>13.799999999999999</v>
      </c>
      <c r="AI7" s="418"/>
      <c r="AJ7" s="417">
        <f>AH7+AJ33</f>
        <v>14.399999999999999</v>
      </c>
      <c r="AK7" s="418"/>
      <c r="AL7" s="417">
        <f>AJ7+AL35</f>
        <v>15.399999999999999</v>
      </c>
      <c r="AM7" s="429"/>
      <c r="AN7" s="745">
        <f>AL7+AN37</f>
        <v>15.399999999999999</v>
      </c>
      <c r="AO7" s="418"/>
      <c r="AP7" s="417">
        <f>AN7+AP39</f>
        <v>15.399999999999999</v>
      </c>
      <c r="AQ7" s="429"/>
    </row>
    <row r="8" spans="1:87" s="12" customFormat="1" ht="27" customHeight="1" x14ac:dyDescent="0.3">
      <c r="A8" s="762"/>
      <c r="B8" s="144">
        <v>1500</v>
      </c>
      <c r="C8" s="145"/>
      <c r="D8" s="146">
        <f>B8-$P$1</f>
        <v>0</v>
      </c>
      <c r="E8" s="147"/>
      <c r="F8" s="334">
        <f>IF((H5)&lt;=8,P1,P1+ROUND(INT(((H5-8)*I1)),-1))</f>
        <v>1500</v>
      </c>
      <c r="G8" s="335"/>
      <c r="H8" s="467"/>
      <c r="I8" s="707"/>
      <c r="J8" s="763"/>
      <c r="K8" s="706"/>
      <c r="L8" s="649"/>
      <c r="M8" s="437"/>
      <c r="N8" s="757"/>
      <c r="O8" s="742"/>
      <c r="P8" s="741"/>
      <c r="Q8" s="742"/>
      <c r="R8" s="741"/>
      <c r="S8" s="742"/>
      <c r="T8" s="741"/>
      <c r="U8" s="742"/>
      <c r="V8" s="741"/>
      <c r="W8" s="742"/>
      <c r="X8" s="741"/>
      <c r="Y8" s="742"/>
      <c r="Z8" s="419"/>
      <c r="AA8" s="420"/>
      <c r="AB8" s="419"/>
      <c r="AC8" s="420"/>
      <c r="AD8" s="419"/>
      <c r="AE8" s="420"/>
      <c r="AF8" s="419"/>
      <c r="AG8" s="420"/>
      <c r="AH8" s="419"/>
      <c r="AI8" s="420"/>
      <c r="AJ8" s="419"/>
      <c r="AK8" s="420"/>
      <c r="AL8" s="419"/>
      <c r="AM8" s="430"/>
      <c r="AN8" s="746"/>
      <c r="AO8" s="420"/>
      <c r="AP8" s="419"/>
      <c r="AQ8" s="430"/>
    </row>
    <row r="9" spans="1:87" s="12" customFormat="1" ht="27" customHeight="1" x14ac:dyDescent="0.3">
      <c r="A9" s="477" t="str">
        <f>J9</f>
        <v>우석대</v>
      </c>
      <c r="B9" s="227"/>
      <c r="C9" s="141">
        <f>MROUND(ROUNDDOWN(B10*0.8,-1),50)</f>
        <v>1200</v>
      </c>
      <c r="D9" s="142"/>
      <c r="E9" s="143">
        <f>C9-$S$1</f>
        <v>0</v>
      </c>
      <c r="F9" s="168"/>
      <c r="G9" s="162">
        <f>MROUND(ROUNDDOWN(F10*0.8,-1),50)</f>
        <v>1200</v>
      </c>
      <c r="H9" s="337"/>
      <c r="I9" s="338">
        <f>MROUND(ROUNDDOWN(H10*0.8,-1),50)</f>
        <v>1200</v>
      </c>
      <c r="J9" s="764" t="s">
        <v>200</v>
      </c>
      <c r="K9" s="480"/>
      <c r="L9" s="763">
        <v>2.6</v>
      </c>
      <c r="M9" s="719"/>
      <c r="N9" s="767">
        <f>L9+N11</f>
        <v>3.5</v>
      </c>
      <c r="O9" s="759"/>
      <c r="P9" s="758">
        <f>N9+P13</f>
        <v>4.4000000000000004</v>
      </c>
      <c r="Q9" s="759"/>
      <c r="R9" s="758">
        <f>P9+R15</f>
        <v>5.7</v>
      </c>
      <c r="S9" s="759"/>
      <c r="T9" s="758">
        <f>R9+T17</f>
        <v>7</v>
      </c>
      <c r="U9" s="759"/>
      <c r="V9" s="758">
        <f>T9+V19</f>
        <v>7.4</v>
      </c>
      <c r="W9" s="759"/>
      <c r="X9" s="758">
        <f>V9+X21</f>
        <v>8.1</v>
      </c>
      <c r="Y9" s="759"/>
      <c r="Z9" s="758">
        <f>X9+Z23</f>
        <v>8.9</v>
      </c>
      <c r="AA9" s="759"/>
      <c r="AB9" s="409">
        <f>Z9+AB25</f>
        <v>9.6</v>
      </c>
      <c r="AC9" s="415"/>
      <c r="AD9" s="409">
        <f>AB9+AD27</f>
        <v>11.2</v>
      </c>
      <c r="AE9" s="415"/>
      <c r="AF9" s="409">
        <f>AD9+AF29</f>
        <v>12.1</v>
      </c>
      <c r="AG9" s="415"/>
      <c r="AH9" s="409">
        <f>AF9+AH31</f>
        <v>13.1</v>
      </c>
      <c r="AI9" s="415"/>
      <c r="AJ9" s="409">
        <f>AH9+AJ33</f>
        <v>13.7</v>
      </c>
      <c r="AK9" s="415"/>
      <c r="AL9" s="409">
        <f>AJ9+AL35</f>
        <v>14.7</v>
      </c>
      <c r="AM9" s="410"/>
      <c r="AN9" s="640">
        <f>AL9+AN37</f>
        <v>14.7</v>
      </c>
      <c r="AO9" s="415"/>
      <c r="AP9" s="409">
        <f>AN9+AP39</f>
        <v>14.7</v>
      </c>
      <c r="AQ9" s="410"/>
      <c r="CI9" s="336"/>
    </row>
    <row r="10" spans="1:87" s="12" customFormat="1" ht="27" customHeight="1" thickBot="1" x14ac:dyDescent="0.35">
      <c r="A10" s="478"/>
      <c r="B10" s="151">
        <v>1500</v>
      </c>
      <c r="C10" s="204"/>
      <c r="D10" s="173">
        <f>B10-$P$1</f>
        <v>0</v>
      </c>
      <c r="E10" s="174"/>
      <c r="F10" s="383">
        <f>IF((J5)&lt;=8,P1,P1+ROUND(INT(((J5-8)*I1)),-1))</f>
        <v>1500</v>
      </c>
      <c r="G10" s="361"/>
      <c r="H10" s="384">
        <f>IF((J7)&lt;=8,P1,P1+ROUND(INT(((J7-8)*I1)),-1))</f>
        <v>1500</v>
      </c>
      <c r="I10" s="385"/>
      <c r="J10" s="734"/>
      <c r="K10" s="482"/>
      <c r="L10" s="765"/>
      <c r="M10" s="766"/>
      <c r="N10" s="768"/>
      <c r="O10" s="761"/>
      <c r="P10" s="760"/>
      <c r="Q10" s="761"/>
      <c r="R10" s="760"/>
      <c r="S10" s="761"/>
      <c r="T10" s="760"/>
      <c r="U10" s="761"/>
      <c r="V10" s="760"/>
      <c r="W10" s="761"/>
      <c r="X10" s="760"/>
      <c r="Y10" s="761"/>
      <c r="Z10" s="760"/>
      <c r="AA10" s="761"/>
      <c r="AB10" s="411"/>
      <c r="AC10" s="416"/>
      <c r="AD10" s="411"/>
      <c r="AE10" s="416"/>
      <c r="AF10" s="411"/>
      <c r="AG10" s="416"/>
      <c r="AH10" s="411"/>
      <c r="AI10" s="416"/>
      <c r="AJ10" s="411"/>
      <c r="AK10" s="416"/>
      <c r="AL10" s="411"/>
      <c r="AM10" s="412"/>
      <c r="AN10" s="641"/>
      <c r="AO10" s="416"/>
      <c r="AP10" s="411"/>
      <c r="AQ10" s="412"/>
    </row>
    <row r="11" spans="1:87" s="12" customFormat="1" ht="27" customHeight="1" x14ac:dyDescent="0.3">
      <c r="A11" s="452" t="str">
        <f>L11</f>
        <v>쌍정</v>
      </c>
      <c r="B11" s="205"/>
      <c r="C11" s="206">
        <f>MROUND(ROUNDDOWN(B12*0.8,-1),50)</f>
        <v>1750</v>
      </c>
      <c r="D11" s="207"/>
      <c r="E11" s="208">
        <f>C11-$S$1</f>
        <v>550</v>
      </c>
      <c r="F11" s="161"/>
      <c r="G11" s="158">
        <f>MROUND(ROUNDDOWN(F12*0.8,-1),50)</f>
        <v>1200</v>
      </c>
      <c r="H11" s="382"/>
      <c r="I11" s="158">
        <f>MROUND(ROUNDDOWN(H12*0.8,-1),50)</f>
        <v>1200</v>
      </c>
      <c r="J11" s="329"/>
      <c r="K11" s="141">
        <f>MROUND(ROUNDDOWN(J12*0.8,-1),50)</f>
        <v>1200</v>
      </c>
      <c r="L11" s="612" t="s">
        <v>201</v>
      </c>
      <c r="M11" s="769"/>
      <c r="N11" s="771">
        <v>0.9</v>
      </c>
      <c r="O11" s="772"/>
      <c r="P11" s="739">
        <f>N11+P13</f>
        <v>1.8</v>
      </c>
      <c r="Q11" s="740"/>
      <c r="R11" s="739">
        <f>P11+R15</f>
        <v>3.1</v>
      </c>
      <c r="S11" s="740"/>
      <c r="T11" s="739">
        <f>R11+T17</f>
        <v>4.4000000000000004</v>
      </c>
      <c r="U11" s="740"/>
      <c r="V11" s="739">
        <f>T11+V19</f>
        <v>4.8000000000000007</v>
      </c>
      <c r="W11" s="740"/>
      <c r="X11" s="739">
        <f>V11+X21</f>
        <v>5.5000000000000009</v>
      </c>
      <c r="Y11" s="740"/>
      <c r="Z11" s="739">
        <f>X11+Z23</f>
        <v>6.3000000000000007</v>
      </c>
      <c r="AA11" s="740"/>
      <c r="AB11" s="739">
        <f>Z11+AB25</f>
        <v>7.0000000000000009</v>
      </c>
      <c r="AC11" s="740"/>
      <c r="AD11" s="417">
        <f>AB11+AD27</f>
        <v>8.6000000000000014</v>
      </c>
      <c r="AE11" s="418"/>
      <c r="AF11" s="417">
        <f>AD11+AF29</f>
        <v>9.5000000000000018</v>
      </c>
      <c r="AG11" s="418"/>
      <c r="AH11" s="417">
        <f>AF11+AH31</f>
        <v>10.500000000000002</v>
      </c>
      <c r="AI11" s="418"/>
      <c r="AJ11" s="417">
        <f>AH11+AJ33</f>
        <v>11.100000000000001</v>
      </c>
      <c r="AK11" s="418"/>
      <c r="AL11" s="417">
        <f>AJ11+AL35</f>
        <v>12.100000000000001</v>
      </c>
      <c r="AM11" s="429"/>
      <c r="AN11" s="745">
        <f>AL11+AN37</f>
        <v>12.100000000000001</v>
      </c>
      <c r="AO11" s="418"/>
      <c r="AP11" s="417">
        <f>AN11+AP39</f>
        <v>12.100000000000001</v>
      </c>
      <c r="AQ11" s="429"/>
    </row>
    <row r="12" spans="1:87" s="12" customFormat="1" ht="27" customHeight="1" thickBot="1" x14ac:dyDescent="0.35">
      <c r="A12" s="439"/>
      <c r="B12" s="151">
        <f>$P$1+MROUND(ROUNDDOWN(L4*$I$1,-1),50)</f>
        <v>2200</v>
      </c>
      <c r="C12" s="152"/>
      <c r="D12" s="153">
        <f>B12-$P$1</f>
        <v>700</v>
      </c>
      <c r="E12" s="154"/>
      <c r="F12" s="327">
        <f>IF((L5)&lt;=8,P1,P1+ROUND(INT(((L5-8)*I1)),-1))</f>
        <v>1500</v>
      </c>
      <c r="G12" s="155"/>
      <c r="H12" s="327">
        <f>IF((L7)&lt;=8,P1,P1+ROUND(INT(((L7-8)*I1)),-1))</f>
        <v>1500</v>
      </c>
      <c r="I12" s="328"/>
      <c r="J12" s="330">
        <f>IF((L9)&lt;=8,P1,P1+ROUND(INT(((L9-8)*I1)),-1))</f>
        <v>1500</v>
      </c>
      <c r="K12" s="331"/>
      <c r="L12" s="770"/>
      <c r="M12" s="443"/>
      <c r="N12" s="771"/>
      <c r="O12" s="772"/>
      <c r="P12" s="741"/>
      <c r="Q12" s="742"/>
      <c r="R12" s="741"/>
      <c r="S12" s="742"/>
      <c r="T12" s="741"/>
      <c r="U12" s="742"/>
      <c r="V12" s="741"/>
      <c r="W12" s="742"/>
      <c r="X12" s="741"/>
      <c r="Y12" s="742"/>
      <c r="Z12" s="741"/>
      <c r="AA12" s="742"/>
      <c r="AB12" s="741"/>
      <c r="AC12" s="742"/>
      <c r="AD12" s="419"/>
      <c r="AE12" s="420"/>
      <c r="AF12" s="419"/>
      <c r="AG12" s="420"/>
      <c r="AH12" s="419"/>
      <c r="AI12" s="420"/>
      <c r="AJ12" s="419"/>
      <c r="AK12" s="420"/>
      <c r="AL12" s="419"/>
      <c r="AM12" s="430"/>
      <c r="AN12" s="746"/>
      <c r="AO12" s="420"/>
      <c r="AP12" s="419"/>
      <c r="AQ12" s="430"/>
    </row>
    <row r="13" spans="1:87" s="12" customFormat="1" ht="27" hidden="1" customHeight="1" x14ac:dyDescent="0.3">
      <c r="A13" s="432" t="str">
        <f>N13</f>
        <v>석전리</v>
      </c>
      <c r="B13" s="112"/>
      <c r="C13" s="113">
        <f>MROUND(ROUNDDOWN(B14*0.8,-1),50)</f>
        <v>1900</v>
      </c>
      <c r="D13" s="70"/>
      <c r="E13" s="71">
        <f>C13-$S$1</f>
        <v>700</v>
      </c>
      <c r="F13" s="61"/>
      <c r="G13" s="74">
        <f t="shared" ref="G13:I13" si="15">ROUND(F14*0.8,-1)</f>
        <v>1200</v>
      </c>
      <c r="H13" s="61"/>
      <c r="I13" s="74">
        <f t="shared" si="15"/>
        <v>1200</v>
      </c>
      <c r="J13" s="61"/>
      <c r="K13" s="69">
        <f t="shared" ref="K13:M13" si="16">ROUND(J14*0.8,-1)</f>
        <v>1200</v>
      </c>
      <c r="L13" s="61"/>
      <c r="M13" s="74">
        <f t="shared" si="16"/>
        <v>1200</v>
      </c>
      <c r="N13" s="404" t="s">
        <v>30</v>
      </c>
      <c r="O13" s="405"/>
      <c r="P13" s="772">
        <v>0.9</v>
      </c>
      <c r="Q13" s="772"/>
      <c r="R13" s="758">
        <f>P13+R15</f>
        <v>2.2000000000000002</v>
      </c>
      <c r="S13" s="759"/>
      <c r="T13" s="758">
        <f>R13+T17</f>
        <v>3.5</v>
      </c>
      <c r="U13" s="759"/>
      <c r="V13" s="758">
        <f>T13+V19</f>
        <v>3.9</v>
      </c>
      <c r="W13" s="759"/>
      <c r="X13" s="758">
        <f>V13+X21</f>
        <v>4.5999999999999996</v>
      </c>
      <c r="Y13" s="759"/>
      <c r="Z13" s="758">
        <f>X13+Z23</f>
        <v>5.3999999999999995</v>
      </c>
      <c r="AA13" s="759"/>
      <c r="AB13" s="758">
        <f>Z13+AB25</f>
        <v>6.1</v>
      </c>
      <c r="AC13" s="759"/>
      <c r="AD13" s="758">
        <f>AB13+AD27</f>
        <v>7.6999999999999993</v>
      </c>
      <c r="AE13" s="759"/>
      <c r="AF13" s="409">
        <f>AD13+AF29</f>
        <v>8.6</v>
      </c>
      <c r="AG13" s="415"/>
      <c r="AH13" s="409">
        <f>AF13+AH31</f>
        <v>9.6</v>
      </c>
      <c r="AI13" s="415"/>
      <c r="AJ13" s="409">
        <f>AH13+AJ33</f>
        <v>10.199999999999999</v>
      </c>
      <c r="AK13" s="415"/>
      <c r="AL13" s="409">
        <f>AJ13+AL35</f>
        <v>11.2</v>
      </c>
      <c r="AM13" s="410"/>
      <c r="AN13" s="640">
        <f>AL13+AN37</f>
        <v>11.2</v>
      </c>
      <c r="AO13" s="415"/>
      <c r="AP13" s="409">
        <f>AN13+AP39</f>
        <v>11.2</v>
      </c>
      <c r="AQ13" s="410"/>
    </row>
    <row r="14" spans="1:87" s="12" customFormat="1" ht="27" hidden="1" customHeight="1" x14ac:dyDescent="0.3">
      <c r="A14" s="403"/>
      <c r="B14" s="106">
        <f>$P$1+MROUND(ROUNDDOWN(N4*$I$1,-1),50)</f>
        <v>2350</v>
      </c>
      <c r="C14" s="107"/>
      <c r="D14" s="48">
        <f>B14-$P$1</f>
        <v>850</v>
      </c>
      <c r="E14" s="49"/>
      <c r="F14" s="52">
        <f>IF((N5)&lt;=8,P1,P1+ROUND(INT(((N5-8)*I1)),-1))</f>
        <v>1500</v>
      </c>
      <c r="G14" s="53"/>
      <c r="H14" s="52">
        <f>IF((N7)&lt;=8,P1,P1+ROUND(INT(((N7-8)*I1)),-1))</f>
        <v>1500</v>
      </c>
      <c r="I14" s="53"/>
      <c r="J14" s="54">
        <f>IF((N9)&lt;=8,P1,P1+ROUND(INT(((N9-8)*I1)),-1))</f>
        <v>1500</v>
      </c>
      <c r="K14" s="45"/>
      <c r="L14" s="52">
        <f>IF((N11)&lt;=8,P1,P1+ROUND(INT(((N11-8)*I1)),-1))</f>
        <v>1500</v>
      </c>
      <c r="M14" s="53"/>
      <c r="N14" s="406"/>
      <c r="O14" s="407"/>
      <c r="P14" s="772"/>
      <c r="Q14" s="772"/>
      <c r="R14" s="760"/>
      <c r="S14" s="761"/>
      <c r="T14" s="760"/>
      <c r="U14" s="761"/>
      <c r="V14" s="760"/>
      <c r="W14" s="761"/>
      <c r="X14" s="760"/>
      <c r="Y14" s="761"/>
      <c r="Z14" s="760"/>
      <c r="AA14" s="761"/>
      <c r="AB14" s="760"/>
      <c r="AC14" s="761"/>
      <c r="AD14" s="760"/>
      <c r="AE14" s="761"/>
      <c r="AF14" s="411"/>
      <c r="AG14" s="416"/>
      <c r="AH14" s="411"/>
      <c r="AI14" s="416"/>
      <c r="AJ14" s="411"/>
      <c r="AK14" s="416"/>
      <c r="AL14" s="411"/>
      <c r="AM14" s="412"/>
      <c r="AN14" s="641"/>
      <c r="AO14" s="416"/>
      <c r="AP14" s="411"/>
      <c r="AQ14" s="412"/>
    </row>
    <row r="15" spans="1:87" s="12" customFormat="1" ht="27" hidden="1" customHeight="1" x14ac:dyDescent="0.3">
      <c r="A15" s="402" t="str">
        <f>P15</f>
        <v>상탁</v>
      </c>
      <c r="B15" s="104"/>
      <c r="C15" s="105">
        <f>MROUND(ROUNDDOWN(B16*0.8,-1),50)</f>
        <v>1950</v>
      </c>
      <c r="D15" s="46"/>
      <c r="E15" s="47">
        <f>C15-$S$1</f>
        <v>750</v>
      </c>
      <c r="F15" s="50"/>
      <c r="G15" s="51">
        <f t="shared" ref="G15:Q17" si="17">ROUND(F16*0.8,-1)</f>
        <v>1200</v>
      </c>
      <c r="H15" s="50"/>
      <c r="I15" s="51">
        <f t="shared" si="17"/>
        <v>1200</v>
      </c>
      <c r="J15" s="50"/>
      <c r="K15" s="44">
        <f t="shared" ref="K15:O15" si="18">ROUND(J16*0.8,-1)</f>
        <v>1200</v>
      </c>
      <c r="L15" s="50"/>
      <c r="M15" s="51">
        <f t="shared" si="18"/>
        <v>1200</v>
      </c>
      <c r="N15" s="50"/>
      <c r="O15" s="44">
        <f t="shared" si="18"/>
        <v>1200</v>
      </c>
      <c r="P15" s="404" t="s">
        <v>31</v>
      </c>
      <c r="Q15" s="405"/>
      <c r="R15" s="773">
        <v>1.3</v>
      </c>
      <c r="S15" s="773"/>
      <c r="T15" s="739">
        <f>R15+T17</f>
        <v>2.6</v>
      </c>
      <c r="U15" s="740"/>
      <c r="V15" s="739">
        <f>T15+V19</f>
        <v>3</v>
      </c>
      <c r="W15" s="740"/>
      <c r="X15" s="739">
        <f>V15+X21</f>
        <v>3.7</v>
      </c>
      <c r="Y15" s="740"/>
      <c r="Z15" s="739">
        <f>X15+Z23</f>
        <v>4.5</v>
      </c>
      <c r="AA15" s="740"/>
      <c r="AB15" s="739">
        <f>Z15+AB25</f>
        <v>5.2</v>
      </c>
      <c r="AC15" s="740"/>
      <c r="AD15" s="739">
        <f>AB15+AD27</f>
        <v>6.8000000000000007</v>
      </c>
      <c r="AE15" s="740"/>
      <c r="AF15" s="739">
        <f>AD15+AF29</f>
        <v>7.7000000000000011</v>
      </c>
      <c r="AG15" s="740"/>
      <c r="AH15" s="417">
        <f>AF15+AH31</f>
        <v>8.7000000000000011</v>
      </c>
      <c r="AI15" s="418"/>
      <c r="AJ15" s="417">
        <f>AH15+AJ33</f>
        <v>9.3000000000000007</v>
      </c>
      <c r="AK15" s="418"/>
      <c r="AL15" s="417">
        <f>AJ15+AL35</f>
        <v>10.3</v>
      </c>
      <c r="AM15" s="429"/>
      <c r="AN15" s="745">
        <f>AL15+AN37</f>
        <v>10.3</v>
      </c>
      <c r="AO15" s="418"/>
      <c r="AP15" s="417">
        <f>AN15+AP39</f>
        <v>10.3</v>
      </c>
      <c r="AQ15" s="429"/>
    </row>
    <row r="16" spans="1:87" s="12" customFormat="1" ht="27" hidden="1" customHeight="1" x14ac:dyDescent="0.3">
      <c r="A16" s="403"/>
      <c r="B16" s="106">
        <f>$P$1+MROUND(ROUNDDOWN(P4*$I$1,-1),50)</f>
        <v>2450</v>
      </c>
      <c r="C16" s="107"/>
      <c r="D16" s="48">
        <f>B16-$P$1</f>
        <v>950</v>
      </c>
      <c r="E16" s="49"/>
      <c r="F16" s="52">
        <f>IF((P5)&lt;=8,P1,P1+ROUND(INT(((R5-8)*I1)),-1))</f>
        <v>1500</v>
      </c>
      <c r="G16" s="53"/>
      <c r="H16" s="52">
        <f>IF((P7)&lt;=8,P1,P1+ROUND(INT(((P7-8)*I1)),-1))</f>
        <v>1500</v>
      </c>
      <c r="I16" s="53"/>
      <c r="J16" s="54">
        <f>IF((P9)&lt;=8,P1,P1+ROUND(INT(((P9-8)*I1)),-1))</f>
        <v>1500</v>
      </c>
      <c r="K16" s="45"/>
      <c r="L16" s="52">
        <f>IF((P11)&lt;=8,P1,P1+ROUND(INT(((P11-8)*I1)),-1))</f>
        <v>1500</v>
      </c>
      <c r="M16" s="53"/>
      <c r="N16" s="54">
        <f>IF((P13)&lt;=8,P1,P1+ROUND(INT(((P13-8)*I1)),-1))</f>
        <v>1500</v>
      </c>
      <c r="O16" s="45"/>
      <c r="P16" s="406"/>
      <c r="Q16" s="407"/>
      <c r="R16" s="772"/>
      <c r="S16" s="772"/>
      <c r="T16" s="741"/>
      <c r="U16" s="742"/>
      <c r="V16" s="741"/>
      <c r="W16" s="742"/>
      <c r="X16" s="741"/>
      <c r="Y16" s="742"/>
      <c r="Z16" s="741"/>
      <c r="AA16" s="742"/>
      <c r="AB16" s="741"/>
      <c r="AC16" s="742"/>
      <c r="AD16" s="741"/>
      <c r="AE16" s="742"/>
      <c r="AF16" s="741"/>
      <c r="AG16" s="742"/>
      <c r="AH16" s="419"/>
      <c r="AI16" s="420"/>
      <c r="AJ16" s="419"/>
      <c r="AK16" s="420"/>
      <c r="AL16" s="419"/>
      <c r="AM16" s="430"/>
      <c r="AN16" s="746"/>
      <c r="AO16" s="420"/>
      <c r="AP16" s="419"/>
      <c r="AQ16" s="430"/>
    </row>
    <row r="17" spans="1:43" s="12" customFormat="1" ht="27" hidden="1" customHeight="1" x14ac:dyDescent="0.3">
      <c r="A17" s="402" t="str">
        <f>R17</f>
        <v>청완초교</v>
      </c>
      <c r="B17" s="104"/>
      <c r="C17" s="105">
        <f>MROUND(ROUNDDOWN(B18*0.8,-1),50)</f>
        <v>2100</v>
      </c>
      <c r="D17" s="46"/>
      <c r="E17" s="47">
        <f>C17-$S$1</f>
        <v>900</v>
      </c>
      <c r="F17" s="50"/>
      <c r="G17" s="51">
        <f t="shared" ref="G17:Q19" si="19">ROUND(F18*0.8,-1)</f>
        <v>1200</v>
      </c>
      <c r="H17" s="50"/>
      <c r="I17" s="51">
        <f t="shared" si="19"/>
        <v>1200</v>
      </c>
      <c r="J17" s="50"/>
      <c r="K17" s="44">
        <f t="shared" si="19"/>
        <v>1200</v>
      </c>
      <c r="L17" s="50"/>
      <c r="M17" s="51">
        <f t="shared" si="19"/>
        <v>1200</v>
      </c>
      <c r="N17" s="50"/>
      <c r="O17" s="44">
        <f t="shared" si="19"/>
        <v>1200</v>
      </c>
      <c r="P17" s="50"/>
      <c r="Q17" s="44">
        <f t="shared" si="17"/>
        <v>1200</v>
      </c>
      <c r="R17" s="433" t="s">
        <v>45</v>
      </c>
      <c r="S17" s="405"/>
      <c r="T17" s="408">
        <v>1.3</v>
      </c>
      <c r="U17" s="431"/>
      <c r="V17" s="758">
        <f>T17+V19</f>
        <v>1.7000000000000002</v>
      </c>
      <c r="W17" s="759"/>
      <c r="X17" s="758">
        <f>V17+X21</f>
        <v>2.4000000000000004</v>
      </c>
      <c r="Y17" s="759"/>
      <c r="Z17" s="758">
        <f>X17+Z23</f>
        <v>3.2</v>
      </c>
      <c r="AA17" s="759"/>
      <c r="AB17" s="758">
        <f>Z17+AB25</f>
        <v>3.9000000000000004</v>
      </c>
      <c r="AC17" s="759"/>
      <c r="AD17" s="758">
        <f>AB17+AD27</f>
        <v>5.5</v>
      </c>
      <c r="AE17" s="759"/>
      <c r="AF17" s="758">
        <f>AD17+AF29</f>
        <v>6.4</v>
      </c>
      <c r="AG17" s="759"/>
      <c r="AH17" s="758">
        <f>AF17+AH31</f>
        <v>7.4</v>
      </c>
      <c r="AI17" s="759"/>
      <c r="AJ17" s="409">
        <f>AH17+AJ33</f>
        <v>8</v>
      </c>
      <c r="AK17" s="415"/>
      <c r="AL17" s="409">
        <f>AJ17+AL35</f>
        <v>9</v>
      </c>
      <c r="AM17" s="410"/>
      <c r="AN17" s="640">
        <f>AL17+AN37</f>
        <v>9</v>
      </c>
      <c r="AO17" s="415"/>
      <c r="AP17" s="409">
        <f>AN17+AP39</f>
        <v>9</v>
      </c>
      <c r="AQ17" s="410"/>
    </row>
    <row r="18" spans="1:43" s="12" customFormat="1" ht="27" hidden="1" customHeight="1" x14ac:dyDescent="0.3">
      <c r="A18" s="403"/>
      <c r="B18" s="106">
        <f>$P$1+MROUND(ROUNDDOWN(R4*$I$1,-1),50)</f>
        <v>2650</v>
      </c>
      <c r="C18" s="107"/>
      <c r="D18" s="48">
        <f>B18-$P$1</f>
        <v>1150</v>
      </c>
      <c r="E18" s="49"/>
      <c r="F18" s="52">
        <f>IF((R5)&lt;=8,P1,P1+ROUND(INT(((R5-8)*I1)),-1))</f>
        <v>1500</v>
      </c>
      <c r="G18" s="53"/>
      <c r="H18" s="52">
        <f>IF((R7)&lt;=8,P1,P1+ROUND(INT(((R7-8)*I1)),-1))</f>
        <v>1500</v>
      </c>
      <c r="I18" s="53"/>
      <c r="J18" s="54">
        <f>IF((R9)&lt;=8,P1,P1+ROUND(INT(((R9-8)*I1)),-1))</f>
        <v>1500</v>
      </c>
      <c r="K18" s="45"/>
      <c r="L18" s="52">
        <f>IF((R11)&lt;=8,P1,P1+ROUND(INT(((R11-8)*I1)),-1))</f>
        <v>1500</v>
      </c>
      <c r="M18" s="53"/>
      <c r="N18" s="54">
        <f>IF((R13)&lt;=8,P1,P1+ROUND(INT(((R13-8)*I1)),-1))</f>
        <v>1500</v>
      </c>
      <c r="O18" s="45"/>
      <c r="P18" s="54">
        <f>IF((R15)&lt;=8,P1,P1+ROUND(INT(((R15-8)*I1)),-1))</f>
        <v>1500</v>
      </c>
      <c r="Q18" s="45"/>
      <c r="R18" s="406"/>
      <c r="S18" s="407"/>
      <c r="T18" s="408"/>
      <c r="U18" s="431"/>
      <c r="V18" s="760"/>
      <c r="W18" s="761"/>
      <c r="X18" s="760"/>
      <c r="Y18" s="761"/>
      <c r="Z18" s="760"/>
      <c r="AA18" s="761"/>
      <c r="AB18" s="760"/>
      <c r="AC18" s="761"/>
      <c r="AD18" s="760"/>
      <c r="AE18" s="761"/>
      <c r="AF18" s="760"/>
      <c r="AG18" s="761"/>
      <c r="AH18" s="760"/>
      <c r="AI18" s="761"/>
      <c r="AJ18" s="411"/>
      <c r="AK18" s="416"/>
      <c r="AL18" s="411"/>
      <c r="AM18" s="412"/>
      <c r="AN18" s="641"/>
      <c r="AO18" s="416"/>
      <c r="AP18" s="411"/>
      <c r="AQ18" s="412"/>
    </row>
    <row r="19" spans="1:43" s="12" customFormat="1" ht="27" hidden="1" customHeight="1" x14ac:dyDescent="0.3">
      <c r="A19" s="402" t="str">
        <f>T19</f>
        <v>구미리</v>
      </c>
      <c r="B19" s="104"/>
      <c r="C19" s="105">
        <f>MROUND(ROUNDDOWN(B20*0.8,-1),50)</f>
        <v>2250</v>
      </c>
      <c r="D19" s="46"/>
      <c r="E19" s="47">
        <f>C19-$S$1</f>
        <v>1050</v>
      </c>
      <c r="F19" s="50"/>
      <c r="G19" s="51">
        <f t="shared" ref="G19:Q21" si="20">ROUND(F20*0.8,-1)</f>
        <v>1290</v>
      </c>
      <c r="H19" s="50"/>
      <c r="I19" s="51">
        <f t="shared" si="20"/>
        <v>1200</v>
      </c>
      <c r="J19" s="50"/>
      <c r="K19" s="44">
        <f t="shared" si="20"/>
        <v>1200</v>
      </c>
      <c r="L19" s="50"/>
      <c r="M19" s="51">
        <f t="shared" si="20"/>
        <v>1200</v>
      </c>
      <c r="N19" s="50"/>
      <c r="O19" s="44">
        <f t="shared" si="20"/>
        <v>1200</v>
      </c>
      <c r="P19" s="50"/>
      <c r="Q19" s="44">
        <f t="shared" si="19"/>
        <v>1200</v>
      </c>
      <c r="R19" s="55"/>
      <c r="S19" s="56">
        <f t="shared" ref="S19:AG33" si="21">ROUND(R20*0.8,-1)</f>
        <v>1200</v>
      </c>
      <c r="T19" s="433" t="s">
        <v>32</v>
      </c>
      <c r="U19" s="405"/>
      <c r="V19" s="773">
        <v>0.4</v>
      </c>
      <c r="W19" s="773"/>
      <c r="X19" s="739">
        <f>V19+X21</f>
        <v>1.1000000000000001</v>
      </c>
      <c r="Y19" s="740"/>
      <c r="Z19" s="739">
        <f>X19+Z23</f>
        <v>1.9000000000000001</v>
      </c>
      <c r="AA19" s="740"/>
      <c r="AB19" s="739">
        <f>Z19+AB25</f>
        <v>2.6</v>
      </c>
      <c r="AC19" s="740"/>
      <c r="AD19" s="739">
        <f>AB19+AD27</f>
        <v>4.2</v>
      </c>
      <c r="AE19" s="740"/>
      <c r="AF19" s="739">
        <f>AD19+AF29</f>
        <v>5.1000000000000005</v>
      </c>
      <c r="AG19" s="740"/>
      <c r="AH19" s="739">
        <f>AF19+AH31</f>
        <v>6.1000000000000005</v>
      </c>
      <c r="AI19" s="740"/>
      <c r="AJ19" s="739">
        <f>AH19+AJ33</f>
        <v>6.7</v>
      </c>
      <c r="AK19" s="740"/>
      <c r="AL19" s="739">
        <f>AJ19+AL35</f>
        <v>7.7</v>
      </c>
      <c r="AM19" s="743"/>
      <c r="AN19" s="745">
        <f>AL19+AN37</f>
        <v>7.7</v>
      </c>
      <c r="AO19" s="418"/>
      <c r="AP19" s="417">
        <f>AN19+AP39</f>
        <v>7.7</v>
      </c>
      <c r="AQ19" s="429"/>
    </row>
    <row r="20" spans="1:43" s="12" customFormat="1" ht="27" hidden="1" customHeight="1" x14ac:dyDescent="0.3">
      <c r="A20" s="403"/>
      <c r="B20" s="106">
        <f>$P$1+MROUND(ROUNDDOWN(T4*$I$1,-1),50)</f>
        <v>2800</v>
      </c>
      <c r="C20" s="107"/>
      <c r="D20" s="48">
        <f>B20-$P$1</f>
        <v>1300</v>
      </c>
      <c r="E20" s="49"/>
      <c r="F20" s="52">
        <f>IF((T5)&lt;=8,P1,P1+ROUND(INT(((T5-8)*I1)),-1))</f>
        <v>1610</v>
      </c>
      <c r="G20" s="53"/>
      <c r="H20" s="52">
        <f>IF((T7)&lt;=8,P1,P1+ROUND(INT(((T7-8)*I1)),-1))</f>
        <v>1500</v>
      </c>
      <c r="I20" s="53"/>
      <c r="J20" s="54">
        <f>IF((T9)&lt;=8,P1,P1+ROUND(INT(((T9-8)*I1)),-1))</f>
        <v>1500</v>
      </c>
      <c r="K20" s="45"/>
      <c r="L20" s="52">
        <f>IF((T11)&lt;=8,P1,P1+ROUND(INT(((T11-8)*I1)),-1))</f>
        <v>1500</v>
      </c>
      <c r="M20" s="53"/>
      <c r="N20" s="54">
        <f>IF((T13)&lt;=8,P1,P1+ROUND(INT(((T13-8)*I1)),-1))</f>
        <v>1500</v>
      </c>
      <c r="O20" s="45"/>
      <c r="P20" s="54">
        <f>IF((T15)&lt;=8,P1,P1+ROUND(INT(((T15-8)*I1)),-1))</f>
        <v>1500</v>
      </c>
      <c r="Q20" s="45"/>
      <c r="R20" s="57">
        <f>IF((T17)&lt;=8,P1,P1+ROUND(INT(((T17-8)*I1)),-1))</f>
        <v>1500</v>
      </c>
      <c r="S20" s="58"/>
      <c r="T20" s="406"/>
      <c r="U20" s="407"/>
      <c r="V20" s="772"/>
      <c r="W20" s="772"/>
      <c r="X20" s="741"/>
      <c r="Y20" s="742"/>
      <c r="Z20" s="741"/>
      <c r="AA20" s="742"/>
      <c r="AB20" s="741"/>
      <c r="AC20" s="742"/>
      <c r="AD20" s="741"/>
      <c r="AE20" s="742"/>
      <c r="AF20" s="741"/>
      <c r="AG20" s="742"/>
      <c r="AH20" s="741"/>
      <c r="AI20" s="742"/>
      <c r="AJ20" s="741"/>
      <c r="AK20" s="742"/>
      <c r="AL20" s="741"/>
      <c r="AM20" s="744"/>
      <c r="AN20" s="746"/>
      <c r="AO20" s="420"/>
      <c r="AP20" s="419"/>
      <c r="AQ20" s="430"/>
    </row>
    <row r="21" spans="1:43" s="12" customFormat="1" ht="27" hidden="1" customHeight="1" x14ac:dyDescent="0.3">
      <c r="A21" s="402" t="str">
        <f>V21</f>
        <v>배올</v>
      </c>
      <c r="B21" s="104"/>
      <c r="C21" s="105">
        <f>MROUND(ROUNDDOWN(B22*0.8,-1),50)</f>
        <v>2300</v>
      </c>
      <c r="D21" s="46"/>
      <c r="E21" s="47">
        <f>C21-$S$1</f>
        <v>1100</v>
      </c>
      <c r="F21" s="25"/>
      <c r="G21" s="26">
        <f t="shared" ref="G21:Q23" si="22">ROUND(F22*0.8,-1)</f>
        <v>1330</v>
      </c>
      <c r="H21" s="50"/>
      <c r="I21" s="51">
        <f t="shared" si="22"/>
        <v>1210</v>
      </c>
      <c r="J21" s="50"/>
      <c r="K21" s="44">
        <f t="shared" si="22"/>
        <v>1200</v>
      </c>
      <c r="L21" s="50"/>
      <c r="M21" s="51">
        <f t="shared" si="22"/>
        <v>1200</v>
      </c>
      <c r="N21" s="50"/>
      <c r="O21" s="44">
        <f t="shared" si="22"/>
        <v>1200</v>
      </c>
      <c r="P21" s="50"/>
      <c r="Q21" s="44">
        <f t="shared" si="20"/>
        <v>1200</v>
      </c>
      <c r="R21" s="50"/>
      <c r="S21" s="44">
        <f t="shared" ref="S21:AG35" si="23">ROUND(R22*0.8,-1)</f>
        <v>1200</v>
      </c>
      <c r="T21" s="50"/>
      <c r="U21" s="44">
        <f t="shared" si="21"/>
        <v>1200</v>
      </c>
      <c r="V21" s="425" t="s">
        <v>15</v>
      </c>
      <c r="W21" s="426"/>
      <c r="X21" s="772">
        <v>0.7</v>
      </c>
      <c r="Y21" s="774"/>
      <c r="Z21" s="758">
        <f>X21+Z23</f>
        <v>1.5</v>
      </c>
      <c r="AA21" s="759"/>
      <c r="AB21" s="758">
        <f>Z21+AB25</f>
        <v>2.2000000000000002</v>
      </c>
      <c r="AC21" s="759"/>
      <c r="AD21" s="758">
        <f>AB21+AD27</f>
        <v>3.8000000000000003</v>
      </c>
      <c r="AE21" s="759"/>
      <c r="AF21" s="758">
        <f>AD21+AF29</f>
        <v>4.7</v>
      </c>
      <c r="AG21" s="759"/>
      <c r="AH21" s="758">
        <f>AF21+AH31</f>
        <v>5.7</v>
      </c>
      <c r="AI21" s="759"/>
      <c r="AJ21" s="758">
        <f>AH21+AJ33</f>
        <v>6.3</v>
      </c>
      <c r="AK21" s="759"/>
      <c r="AL21" s="758">
        <f>AJ21+AL35</f>
        <v>7.3</v>
      </c>
      <c r="AM21" s="775"/>
      <c r="AN21" s="640">
        <f>AL21+AN37</f>
        <v>7.3</v>
      </c>
      <c r="AO21" s="415"/>
      <c r="AP21" s="409">
        <f>AN21+AP39</f>
        <v>7.3</v>
      </c>
      <c r="AQ21" s="410"/>
    </row>
    <row r="22" spans="1:43" s="12" customFormat="1" ht="27" hidden="1" customHeight="1" x14ac:dyDescent="0.3">
      <c r="A22" s="403"/>
      <c r="B22" s="106">
        <f>$P$1+MROUND(ROUNDDOWN(V4*$I$1,-1),50)</f>
        <v>2850</v>
      </c>
      <c r="C22" s="107"/>
      <c r="D22" s="48">
        <f>B22-$P$1</f>
        <v>1350</v>
      </c>
      <c r="E22" s="49"/>
      <c r="F22" s="27">
        <f>IF((V5)&lt;=8,P1,P1+ROUND(INT(((V5-8)*I1)),-1))</f>
        <v>1660</v>
      </c>
      <c r="G22" s="28"/>
      <c r="H22" s="52">
        <f>IF((V7)&lt;=8,P1,P1+ROUND(INT(((V7-8)*I1)),-1))</f>
        <v>1510</v>
      </c>
      <c r="I22" s="53"/>
      <c r="J22" s="54">
        <f>IF((V9)&lt;=8,P1,P1+ROUND(INT(((V9-8)*I1)),-1))</f>
        <v>1500</v>
      </c>
      <c r="K22" s="45"/>
      <c r="L22" s="52">
        <f>IF((V11)&lt;=8,P1,P1+ROUND(INT(((V11-8)*I1)),-1))</f>
        <v>1500</v>
      </c>
      <c r="M22" s="53"/>
      <c r="N22" s="54">
        <f>IF((V13)&lt;=8,P1,P1+ROUND(INT(((V13-8)*I1)),-1))</f>
        <v>1500</v>
      </c>
      <c r="O22" s="45"/>
      <c r="P22" s="54">
        <f>IF((V15)&lt;=8,P1,P1+ROUND(INT(((V15-8)*I1)),-1))</f>
        <v>1500</v>
      </c>
      <c r="Q22" s="45"/>
      <c r="R22" s="54">
        <f>IF((V17)&lt;=8,P1,P1+ROUND(INT(((V17-8)*I1)),-1))</f>
        <v>1500</v>
      </c>
      <c r="S22" s="45"/>
      <c r="T22" s="54">
        <f>IF((V19)&lt;=8,P1,P1+ROUND(INT(((V19-8)*I1)),-1))</f>
        <v>1500</v>
      </c>
      <c r="U22" s="45"/>
      <c r="V22" s="427"/>
      <c r="W22" s="428"/>
      <c r="X22" s="772"/>
      <c r="Y22" s="774"/>
      <c r="Z22" s="760"/>
      <c r="AA22" s="761"/>
      <c r="AB22" s="760"/>
      <c r="AC22" s="761"/>
      <c r="AD22" s="760"/>
      <c r="AE22" s="761"/>
      <c r="AF22" s="760"/>
      <c r="AG22" s="761"/>
      <c r="AH22" s="760"/>
      <c r="AI22" s="761"/>
      <c r="AJ22" s="760"/>
      <c r="AK22" s="761"/>
      <c r="AL22" s="760"/>
      <c r="AM22" s="776"/>
      <c r="AN22" s="641"/>
      <c r="AO22" s="416"/>
      <c r="AP22" s="411"/>
      <c r="AQ22" s="412"/>
    </row>
    <row r="23" spans="1:43" s="12" customFormat="1" ht="27" hidden="1" customHeight="1" x14ac:dyDescent="0.3">
      <c r="A23" s="402" t="str">
        <f>X23</f>
        <v>신중</v>
      </c>
      <c r="B23" s="104"/>
      <c r="C23" s="105">
        <f>MROUND(ROUNDDOWN(B24*0.8,-1),50)</f>
        <v>2350</v>
      </c>
      <c r="D23" s="46"/>
      <c r="E23" s="47">
        <f>C23-$S$1</f>
        <v>1150</v>
      </c>
      <c r="F23" s="25"/>
      <c r="G23" s="26">
        <f t="shared" ref="G23:Q25" si="24">ROUND(F24*0.8,-1)</f>
        <v>1400</v>
      </c>
      <c r="H23" s="50"/>
      <c r="I23" s="51">
        <f t="shared" si="24"/>
        <v>1290</v>
      </c>
      <c r="J23" s="50"/>
      <c r="K23" s="44">
        <f t="shared" si="24"/>
        <v>1210</v>
      </c>
      <c r="L23" s="50"/>
      <c r="M23" s="51">
        <f t="shared" si="24"/>
        <v>1200</v>
      </c>
      <c r="N23" s="50"/>
      <c r="O23" s="44">
        <f t="shared" si="24"/>
        <v>1200</v>
      </c>
      <c r="P23" s="50"/>
      <c r="Q23" s="44">
        <f t="shared" si="22"/>
        <v>1200</v>
      </c>
      <c r="R23" s="50"/>
      <c r="S23" s="44">
        <f t="shared" ref="S23:AG37" si="25">ROUND(R24*0.8,-1)</f>
        <v>1200</v>
      </c>
      <c r="T23" s="50"/>
      <c r="U23" s="44">
        <f t="shared" si="23"/>
        <v>1200</v>
      </c>
      <c r="V23" s="50"/>
      <c r="W23" s="44">
        <f t="shared" si="21"/>
        <v>1200</v>
      </c>
      <c r="X23" s="404" t="s">
        <v>14</v>
      </c>
      <c r="Y23" s="405"/>
      <c r="Z23" s="772">
        <v>0.8</v>
      </c>
      <c r="AA23" s="772"/>
      <c r="AB23" s="739">
        <f>Z23+AB25</f>
        <v>1.5</v>
      </c>
      <c r="AC23" s="740"/>
      <c r="AD23" s="739">
        <f>AB23+AD27</f>
        <v>3.1</v>
      </c>
      <c r="AE23" s="740"/>
      <c r="AF23" s="739">
        <f>AD23+AF29</f>
        <v>4</v>
      </c>
      <c r="AG23" s="740"/>
      <c r="AH23" s="739">
        <f>AF23+AH31</f>
        <v>5</v>
      </c>
      <c r="AI23" s="740"/>
      <c r="AJ23" s="739">
        <f>AH23+AJ33</f>
        <v>5.6</v>
      </c>
      <c r="AK23" s="740"/>
      <c r="AL23" s="739">
        <f>AJ23+AL35</f>
        <v>6.6</v>
      </c>
      <c r="AM23" s="743"/>
      <c r="AN23" s="745">
        <f>AL23+AN37</f>
        <v>6.6</v>
      </c>
      <c r="AO23" s="418"/>
      <c r="AP23" s="417">
        <f>AN23+AP39</f>
        <v>6.6</v>
      </c>
      <c r="AQ23" s="429"/>
    </row>
    <row r="24" spans="1:43" s="12" customFormat="1" ht="27" hidden="1" customHeight="1" x14ac:dyDescent="0.3">
      <c r="A24" s="403"/>
      <c r="B24" s="106">
        <f>$P$1+MROUND(ROUNDDOWN(X4*$I$1,-1),50)</f>
        <v>2950</v>
      </c>
      <c r="C24" s="107"/>
      <c r="D24" s="48">
        <f>B24-$P$1</f>
        <v>1450</v>
      </c>
      <c r="E24" s="49"/>
      <c r="F24" s="27">
        <f>IF((X5)&lt;=8,P1,P1+ROUND(INT(((X5-8)*I1)),-1))</f>
        <v>1750</v>
      </c>
      <c r="G24" s="28"/>
      <c r="H24" s="52">
        <f>IF((X7)&lt;=8,P1,P1+ROUND(INT(((X7-8)*I1)),-1))</f>
        <v>1610</v>
      </c>
      <c r="I24" s="53"/>
      <c r="J24" s="54">
        <f>IF((X9)&lt;=8,P1,P1+ROUND(INT(((X9-8)*I1)),-1))</f>
        <v>1510</v>
      </c>
      <c r="K24" s="45"/>
      <c r="L24" s="52">
        <f>IF((X11)&lt;=8,P1,P1+ROUND(INT(((X11-8)*I1)),-1))</f>
        <v>1500</v>
      </c>
      <c r="M24" s="53"/>
      <c r="N24" s="54">
        <f>IF((X13)&lt;=8,P1,P1+ROUND(INT(((X13-8)*I1)),-1))</f>
        <v>1500</v>
      </c>
      <c r="O24" s="45"/>
      <c r="P24" s="54">
        <f>IF((X15)&lt;=8,P1,P1+ROUND(INT(((X15-8)*I1)),-1))</f>
        <v>1500</v>
      </c>
      <c r="Q24" s="45"/>
      <c r="R24" s="54">
        <f>IF((X17)&lt;=8,P1,P1+ROUND(INT(((X17-8)*I1)),-1))</f>
        <v>1500</v>
      </c>
      <c r="S24" s="45"/>
      <c r="T24" s="54">
        <f>IF((X19)&lt;=8,P1,P1+ROUND(INT(((X19-8)*I1)),-1))</f>
        <v>1500</v>
      </c>
      <c r="U24" s="45"/>
      <c r="V24" s="54">
        <f>IF((X21)&lt;=8,P1,P1+ROUND(INT(((X21-8)*I1)),-1))</f>
        <v>1500</v>
      </c>
      <c r="W24" s="45"/>
      <c r="X24" s="406"/>
      <c r="Y24" s="407"/>
      <c r="Z24" s="772"/>
      <c r="AA24" s="772"/>
      <c r="AB24" s="741"/>
      <c r="AC24" s="742"/>
      <c r="AD24" s="741"/>
      <c r="AE24" s="742"/>
      <c r="AF24" s="741"/>
      <c r="AG24" s="742"/>
      <c r="AH24" s="741"/>
      <c r="AI24" s="742"/>
      <c r="AJ24" s="741"/>
      <c r="AK24" s="742"/>
      <c r="AL24" s="741"/>
      <c r="AM24" s="744"/>
      <c r="AN24" s="746"/>
      <c r="AO24" s="420"/>
      <c r="AP24" s="419"/>
      <c r="AQ24" s="430"/>
    </row>
    <row r="25" spans="1:43" s="12" customFormat="1" ht="27" hidden="1" customHeight="1" x14ac:dyDescent="0.3">
      <c r="A25" s="402" t="str">
        <f>Z25</f>
        <v>완주중</v>
      </c>
      <c r="B25" s="104"/>
      <c r="C25" s="105">
        <f>MROUND(ROUNDDOWN(B26*0.8,-1),50)</f>
        <v>2450</v>
      </c>
      <c r="D25" s="46"/>
      <c r="E25" s="47">
        <f>C25-$S$1</f>
        <v>1250</v>
      </c>
      <c r="F25" s="25"/>
      <c r="G25" s="26">
        <f t="shared" ref="G25:Q27" si="26">ROUND(F26*0.8,-1)</f>
        <v>1490</v>
      </c>
      <c r="H25" s="25"/>
      <c r="I25" s="26">
        <f t="shared" si="26"/>
        <v>1370</v>
      </c>
      <c r="J25" s="50"/>
      <c r="K25" s="44">
        <f t="shared" si="26"/>
        <v>1300</v>
      </c>
      <c r="L25" s="50"/>
      <c r="M25" s="51">
        <f t="shared" si="26"/>
        <v>1200</v>
      </c>
      <c r="N25" s="50"/>
      <c r="O25" s="44">
        <f t="shared" si="26"/>
        <v>1200</v>
      </c>
      <c r="P25" s="50"/>
      <c r="Q25" s="44">
        <f t="shared" si="24"/>
        <v>1200</v>
      </c>
      <c r="R25" s="50"/>
      <c r="S25" s="44">
        <f t="shared" ref="S25:AG39" si="27">ROUND(R26*0.8,-1)</f>
        <v>1200</v>
      </c>
      <c r="T25" s="50"/>
      <c r="U25" s="44">
        <f t="shared" si="25"/>
        <v>1200</v>
      </c>
      <c r="V25" s="50"/>
      <c r="W25" s="44">
        <f t="shared" si="23"/>
        <v>1200</v>
      </c>
      <c r="X25" s="50"/>
      <c r="Y25" s="44">
        <f t="shared" si="21"/>
        <v>1200</v>
      </c>
      <c r="Z25" s="425" t="s">
        <v>13</v>
      </c>
      <c r="AA25" s="426"/>
      <c r="AB25" s="772">
        <v>0.7</v>
      </c>
      <c r="AC25" s="772"/>
      <c r="AD25" s="758">
        <f>AB25+AD27</f>
        <v>2.2999999999999998</v>
      </c>
      <c r="AE25" s="759"/>
      <c r="AF25" s="758">
        <f>AD25+AF29</f>
        <v>3.1999999999999997</v>
      </c>
      <c r="AG25" s="759"/>
      <c r="AH25" s="758">
        <f>AF25+AH31</f>
        <v>4.1999999999999993</v>
      </c>
      <c r="AI25" s="759"/>
      <c r="AJ25" s="758">
        <f>AH25+AJ33</f>
        <v>4.7999999999999989</v>
      </c>
      <c r="AK25" s="759"/>
      <c r="AL25" s="758">
        <f>AJ25+AL35</f>
        <v>5.7999999999999989</v>
      </c>
      <c r="AM25" s="775"/>
      <c r="AN25" s="640">
        <f>AL25+AN37</f>
        <v>5.7999999999999989</v>
      </c>
      <c r="AO25" s="415"/>
      <c r="AP25" s="409">
        <f>AN25+AP39</f>
        <v>5.7999999999999989</v>
      </c>
      <c r="AQ25" s="410"/>
    </row>
    <row r="26" spans="1:43" s="12" customFormat="1" ht="27" hidden="1" customHeight="1" x14ac:dyDescent="0.3">
      <c r="A26" s="403"/>
      <c r="B26" s="106">
        <f>$P$1+MROUND(ROUNDDOWN(Z4*$I$1,-1),50)</f>
        <v>3050</v>
      </c>
      <c r="C26" s="107"/>
      <c r="D26" s="48">
        <f>B26-$P$1</f>
        <v>1550</v>
      </c>
      <c r="E26" s="49"/>
      <c r="F26" s="27">
        <f>IF((Z5)&lt;=8,P1,P1+ROUND(INT(((Z5-8)*I1)),-1))</f>
        <v>1860</v>
      </c>
      <c r="G26" s="28"/>
      <c r="H26" s="27">
        <f>IF((Z7)&lt;=8,P1,P1+ROUND(INT(((Z7-8)*I1)),-1))</f>
        <v>1710</v>
      </c>
      <c r="I26" s="28"/>
      <c r="J26" s="54">
        <f>IF((Z9)&lt;=8,P1,P1+ROUND(INT(((Z9-8)*I1)),-1))</f>
        <v>1620</v>
      </c>
      <c r="K26" s="45"/>
      <c r="L26" s="52">
        <f>IF((Z11)&lt;=8,P1,P1+ROUND(INT(((Z11-8)*I1)),-1))</f>
        <v>1500</v>
      </c>
      <c r="M26" s="53"/>
      <c r="N26" s="54">
        <f>IF((Z13)&lt;=8,P1,P1+ROUND(INT(((Z13-8)*I1)),-1))</f>
        <v>1500</v>
      </c>
      <c r="O26" s="45"/>
      <c r="P26" s="54">
        <f>IF((Z15)&lt;=8,P1,P1+ROUND(INT(((Z15-8)*I1)),-1))</f>
        <v>1500</v>
      </c>
      <c r="Q26" s="45"/>
      <c r="R26" s="54">
        <f>IF((Z17)&lt;=8,P1,P1+ROUND(INT(((Z17-8)*I1)),-1))</f>
        <v>1500</v>
      </c>
      <c r="S26" s="45"/>
      <c r="T26" s="54">
        <f>IF((Z19)&lt;=8,P1,P1+ROUND(INT(((Z19-8)*I1)),-1))</f>
        <v>1500</v>
      </c>
      <c r="U26" s="45"/>
      <c r="V26" s="54">
        <f>IF((Z21)&lt;=8,P1,P1+ROUND(INT(((Z21-8)*I1)),-1))</f>
        <v>1500</v>
      </c>
      <c r="W26" s="45"/>
      <c r="X26" s="54">
        <f>IF((Z23)&lt;=8,P1,P1+ROUND(INT(((Z23-8)*I1)),-1))</f>
        <v>1500</v>
      </c>
      <c r="Y26" s="45"/>
      <c r="Z26" s="427"/>
      <c r="AA26" s="428"/>
      <c r="AB26" s="772"/>
      <c r="AC26" s="772"/>
      <c r="AD26" s="760"/>
      <c r="AE26" s="761"/>
      <c r="AF26" s="760"/>
      <c r="AG26" s="761"/>
      <c r="AH26" s="760"/>
      <c r="AI26" s="761"/>
      <c r="AJ26" s="760"/>
      <c r="AK26" s="761"/>
      <c r="AL26" s="760"/>
      <c r="AM26" s="776"/>
      <c r="AN26" s="641"/>
      <c r="AO26" s="416"/>
      <c r="AP26" s="411"/>
      <c r="AQ26" s="412"/>
    </row>
    <row r="27" spans="1:43" s="12" customFormat="1" ht="27" hidden="1" customHeight="1" x14ac:dyDescent="0.3">
      <c r="A27" s="402" t="str">
        <f>AB27</f>
        <v>봉동농협</v>
      </c>
      <c r="B27" s="104"/>
      <c r="C27" s="105">
        <f>MROUND(ROUNDDOWN(B28*0.8,-1),50)</f>
        <v>2500</v>
      </c>
      <c r="D27" s="46"/>
      <c r="E27" s="47">
        <f>C27-$S$1</f>
        <v>1300</v>
      </c>
      <c r="F27" s="25"/>
      <c r="G27" s="26">
        <f t="shared" ref="G27:Q29" si="28">ROUND(F28*0.8,-1)</f>
        <v>1560</v>
      </c>
      <c r="H27" s="25"/>
      <c r="I27" s="26">
        <f t="shared" si="28"/>
        <v>1440</v>
      </c>
      <c r="J27" s="25"/>
      <c r="K27" s="22">
        <f t="shared" si="28"/>
        <v>1370</v>
      </c>
      <c r="L27" s="50"/>
      <c r="M27" s="51">
        <f t="shared" si="28"/>
        <v>1200</v>
      </c>
      <c r="N27" s="50"/>
      <c r="O27" s="44">
        <f t="shared" si="28"/>
        <v>1200</v>
      </c>
      <c r="P27" s="50"/>
      <c r="Q27" s="44">
        <f t="shared" si="26"/>
        <v>1200</v>
      </c>
      <c r="R27" s="50"/>
      <c r="S27" s="44">
        <f t="shared" ref="S27:AG41" si="29">ROUND(R28*0.8,-1)</f>
        <v>1200</v>
      </c>
      <c r="T27" s="50"/>
      <c r="U27" s="44">
        <f t="shared" si="27"/>
        <v>1200</v>
      </c>
      <c r="V27" s="50"/>
      <c r="W27" s="44">
        <f t="shared" si="25"/>
        <v>1200</v>
      </c>
      <c r="X27" s="50"/>
      <c r="Y27" s="44">
        <f t="shared" si="23"/>
        <v>1200</v>
      </c>
      <c r="Z27" s="50"/>
      <c r="AA27" s="44">
        <f t="shared" si="21"/>
        <v>1200</v>
      </c>
      <c r="AB27" s="404" t="s">
        <v>46</v>
      </c>
      <c r="AC27" s="405"/>
      <c r="AD27" s="772">
        <v>1.6</v>
      </c>
      <c r="AE27" s="774"/>
      <c r="AF27" s="739">
        <f>AD27+AF29</f>
        <v>2.5</v>
      </c>
      <c r="AG27" s="740"/>
      <c r="AH27" s="739">
        <f>AF27+AH31</f>
        <v>3.5</v>
      </c>
      <c r="AI27" s="740"/>
      <c r="AJ27" s="739">
        <f>AH27+AJ33</f>
        <v>4.0999999999999996</v>
      </c>
      <c r="AK27" s="740"/>
      <c r="AL27" s="739">
        <f>AJ27+AL35</f>
        <v>5.0999999999999996</v>
      </c>
      <c r="AM27" s="743"/>
      <c r="AN27" s="745">
        <f>AL27+AN37</f>
        <v>5.0999999999999996</v>
      </c>
      <c r="AO27" s="418"/>
      <c r="AP27" s="417">
        <f>AN27+AP39</f>
        <v>5.0999999999999996</v>
      </c>
      <c r="AQ27" s="429"/>
    </row>
    <row r="28" spans="1:43" s="12" customFormat="1" ht="27" hidden="1" customHeight="1" x14ac:dyDescent="0.3">
      <c r="A28" s="403"/>
      <c r="B28" s="106">
        <f>$P$1+MROUND(ROUNDDOWN(AB4*$I$1,-1),50)</f>
        <v>3150</v>
      </c>
      <c r="C28" s="107"/>
      <c r="D28" s="48">
        <f>B28-$P$1</f>
        <v>1650</v>
      </c>
      <c r="E28" s="49"/>
      <c r="F28" s="27">
        <f>IF((AB5)&lt;=8,P1,P1+ROUND(INT(((AB5-8)*I1)),-1))</f>
        <v>1950</v>
      </c>
      <c r="G28" s="28"/>
      <c r="H28" s="27">
        <f>IF((AB7)&lt;=8,P1,P1+ROUND(INT(((AB7-8)*I1)),-1))</f>
        <v>1800</v>
      </c>
      <c r="I28" s="28"/>
      <c r="J28" s="30">
        <f>IF((AB9)&lt;=8,P1,P1+ROUND(INT(((AB9-8)*I1)),-1))</f>
        <v>1710</v>
      </c>
      <c r="K28" s="24"/>
      <c r="L28" s="52">
        <f>IF((AB11)&lt;=8,P1,P1+ROUND(INT(((AB11-8)*I1)),-1))</f>
        <v>1500</v>
      </c>
      <c r="M28" s="53"/>
      <c r="N28" s="54">
        <f>IF((AB13)&lt;=8,P1,P1+ROUND(INT(((AB13-8)*I1)),-1))</f>
        <v>1500</v>
      </c>
      <c r="O28" s="45"/>
      <c r="P28" s="54">
        <f>IF((AB15)&lt;=8,P1,P1+ROUND(INT(((AB15-8)*I1)),-1))</f>
        <v>1500</v>
      </c>
      <c r="Q28" s="45"/>
      <c r="R28" s="54">
        <f>IF((AB17)&lt;=8,P1,P1+ROUND(INT(((AB17-8)*I1)),-1))</f>
        <v>1500</v>
      </c>
      <c r="S28" s="45"/>
      <c r="T28" s="54">
        <f>IF((AB19)&lt;=8,P1,P1+ROUND(INT(((AB19-8)*I1)),-1))</f>
        <v>1500</v>
      </c>
      <c r="U28" s="45"/>
      <c r="V28" s="54">
        <f>IF((AB21)&lt;=8,P1,P1+ROUND(INT(((AB21-8)*I1)),-1))</f>
        <v>1500</v>
      </c>
      <c r="W28" s="45"/>
      <c r="X28" s="54">
        <f>IF((AB23)&lt;=8,P1,P1+ROUND(INT(((AB23-8)*I1)),-1))</f>
        <v>1500</v>
      </c>
      <c r="Y28" s="45"/>
      <c r="Z28" s="54">
        <f>IF((AB25)&lt;=8,P1,P1+ROUND(INT(((AB25-8)*I1)),-1))</f>
        <v>1500</v>
      </c>
      <c r="AA28" s="45"/>
      <c r="AB28" s="406"/>
      <c r="AC28" s="407"/>
      <c r="AD28" s="772"/>
      <c r="AE28" s="774"/>
      <c r="AF28" s="741"/>
      <c r="AG28" s="742"/>
      <c r="AH28" s="741"/>
      <c r="AI28" s="742"/>
      <c r="AJ28" s="741"/>
      <c r="AK28" s="742"/>
      <c r="AL28" s="741"/>
      <c r="AM28" s="744"/>
      <c r="AN28" s="746"/>
      <c r="AO28" s="420"/>
      <c r="AP28" s="419"/>
      <c r="AQ28" s="430"/>
    </row>
    <row r="29" spans="1:43" s="12" customFormat="1" ht="27" hidden="1" customHeight="1" x14ac:dyDescent="0.3">
      <c r="A29" s="402" t="str">
        <f>AD29</f>
        <v>완주서</v>
      </c>
      <c r="B29" s="104"/>
      <c r="C29" s="105">
        <f>MROUND(ROUNDDOWN(B30*0.8,-1),50)</f>
        <v>2700</v>
      </c>
      <c r="D29" s="46"/>
      <c r="E29" s="47">
        <f>C29-$S$1</f>
        <v>1500</v>
      </c>
      <c r="F29" s="25"/>
      <c r="G29" s="26">
        <f t="shared" ref="G29:Q31" si="30">ROUND(F30*0.8,-1)</f>
        <v>1730</v>
      </c>
      <c r="H29" s="25"/>
      <c r="I29" s="26">
        <f t="shared" si="30"/>
        <v>1610</v>
      </c>
      <c r="J29" s="25"/>
      <c r="K29" s="22">
        <f t="shared" si="30"/>
        <v>1540</v>
      </c>
      <c r="L29" s="25"/>
      <c r="M29" s="26">
        <f t="shared" si="30"/>
        <v>1260</v>
      </c>
      <c r="N29" s="50"/>
      <c r="O29" s="44">
        <f t="shared" si="30"/>
        <v>1200</v>
      </c>
      <c r="P29" s="50"/>
      <c r="Q29" s="44">
        <f t="shared" si="28"/>
        <v>1200</v>
      </c>
      <c r="R29" s="50"/>
      <c r="S29" s="44">
        <f t="shared" ref="S29:AE41" si="31">ROUND(R30*0.8,-1)</f>
        <v>1200</v>
      </c>
      <c r="T29" s="50"/>
      <c r="U29" s="44">
        <f t="shared" si="29"/>
        <v>1200</v>
      </c>
      <c r="V29" s="50"/>
      <c r="W29" s="44">
        <f t="shared" si="27"/>
        <v>1200</v>
      </c>
      <c r="X29" s="50"/>
      <c r="Y29" s="44">
        <f t="shared" si="25"/>
        <v>1200</v>
      </c>
      <c r="Z29" s="50"/>
      <c r="AA29" s="44">
        <f t="shared" si="23"/>
        <v>1200</v>
      </c>
      <c r="AB29" s="55"/>
      <c r="AC29" s="56">
        <f t="shared" si="21"/>
        <v>1200</v>
      </c>
      <c r="AD29" s="404" t="s">
        <v>12</v>
      </c>
      <c r="AE29" s="405"/>
      <c r="AF29" s="773">
        <v>0.9</v>
      </c>
      <c r="AG29" s="773"/>
      <c r="AH29" s="758">
        <f>AF29+AH31</f>
        <v>1.9</v>
      </c>
      <c r="AI29" s="759"/>
      <c r="AJ29" s="758">
        <f>AH29+AJ33</f>
        <v>2.5</v>
      </c>
      <c r="AK29" s="759"/>
      <c r="AL29" s="758">
        <f>AJ29+AL35</f>
        <v>3.5</v>
      </c>
      <c r="AM29" s="775"/>
      <c r="AN29" s="640">
        <f>AL29+AN37</f>
        <v>3.5</v>
      </c>
      <c r="AO29" s="415"/>
      <c r="AP29" s="409">
        <f>AN29+AP39</f>
        <v>3.5</v>
      </c>
      <c r="AQ29" s="410"/>
    </row>
    <row r="30" spans="1:43" s="12" customFormat="1" ht="27" hidden="1" customHeight="1" x14ac:dyDescent="0.3">
      <c r="A30" s="403"/>
      <c r="B30" s="106">
        <f>$P$1+MROUND(ROUNDDOWN(AD4*$I$1,-1),50)</f>
        <v>3350</v>
      </c>
      <c r="C30" s="107"/>
      <c r="D30" s="48">
        <f>B30-$P$1</f>
        <v>1850</v>
      </c>
      <c r="E30" s="49"/>
      <c r="F30" s="27">
        <f>IF((AD5)&lt;=8,P1,P1+ROUND(INT(((AD5-8)*I1)),-1))</f>
        <v>2160</v>
      </c>
      <c r="G30" s="28"/>
      <c r="H30" s="27">
        <f>IF((AD7)&lt;=8,P1,P1+ROUND(INT(((AD7-8)*I1)),-1))</f>
        <v>2010</v>
      </c>
      <c r="I30" s="28"/>
      <c r="J30" s="30">
        <f>IF((AD9)&lt;=8,P1,P1+ROUND(INT(((AD9-8)*I1)),-1))</f>
        <v>1920</v>
      </c>
      <c r="K30" s="24"/>
      <c r="L30" s="27">
        <f>IF((AD11)&lt;=8,P1,P1+ROUND(INT(((AD11-8)*I1)),-1))</f>
        <v>1580</v>
      </c>
      <c r="M30" s="28"/>
      <c r="N30" s="54">
        <f>IF((AD13)&lt;=8,P1,P1+ROUND(INT(((AD13-8)*I1)),-1))</f>
        <v>1500</v>
      </c>
      <c r="O30" s="45"/>
      <c r="P30" s="54">
        <f>IF((AD15)&lt;=8,P1,P1+ROUND(INT(((AD15-8)*I1)),-1))</f>
        <v>1500</v>
      </c>
      <c r="Q30" s="45"/>
      <c r="R30" s="54">
        <f>IF((AD17)&lt;=8,P1,P1+ROUND(INT(((AD17-8)*I1)),-1))</f>
        <v>1500</v>
      </c>
      <c r="S30" s="45"/>
      <c r="T30" s="54">
        <f>IF((AD19)&lt;=8,P1,P1+ROUND(INT(((AD19-8)*I1)),-1))</f>
        <v>1500</v>
      </c>
      <c r="U30" s="45"/>
      <c r="V30" s="54">
        <f>IF((AD21)&lt;=8,P1,P1+ROUND(INT(((AD21-8)*I1)),-1))</f>
        <v>1500</v>
      </c>
      <c r="W30" s="45"/>
      <c r="X30" s="54">
        <f>IF((AD23)&lt;=8,P1,P1+ROUND(INT(((AD23-8)*I1)),-1))</f>
        <v>1500</v>
      </c>
      <c r="Y30" s="45"/>
      <c r="Z30" s="54">
        <f>IF((AD25)&lt;=8,P1,P1+ROUND(INT(((AD25-8)*I1)),-1))</f>
        <v>1500</v>
      </c>
      <c r="AA30" s="45"/>
      <c r="AB30" s="57">
        <f>IF((AD27)&lt;=8,P1,P1+ROUND(INT(((AD27-8)*I1)),-1))</f>
        <v>1500</v>
      </c>
      <c r="AC30" s="58"/>
      <c r="AD30" s="406"/>
      <c r="AE30" s="407"/>
      <c r="AF30" s="772"/>
      <c r="AG30" s="772"/>
      <c r="AH30" s="760"/>
      <c r="AI30" s="761"/>
      <c r="AJ30" s="760"/>
      <c r="AK30" s="761"/>
      <c r="AL30" s="760"/>
      <c r="AM30" s="776"/>
      <c r="AN30" s="641"/>
      <c r="AO30" s="416"/>
      <c r="AP30" s="411"/>
      <c r="AQ30" s="412"/>
    </row>
    <row r="31" spans="1:43" s="12" customFormat="1" ht="27" hidden="1" customHeight="1" x14ac:dyDescent="0.3">
      <c r="A31" s="402" t="str">
        <f>AF31</f>
        <v>하이트</v>
      </c>
      <c r="B31" s="104"/>
      <c r="C31" s="105">
        <f>MROUND(ROUNDDOWN(B32*0.8,-1),50)</f>
        <v>2750</v>
      </c>
      <c r="D31" s="46"/>
      <c r="E31" s="47">
        <f>C31-$S$1</f>
        <v>1550</v>
      </c>
      <c r="F31" s="25"/>
      <c r="G31" s="26">
        <f t="shared" ref="G31:Q33" si="32">ROUND(F32*0.8,-1)</f>
        <v>1820</v>
      </c>
      <c r="H31" s="25"/>
      <c r="I31" s="26">
        <f t="shared" si="32"/>
        <v>1700</v>
      </c>
      <c r="J31" s="25"/>
      <c r="K31" s="22">
        <f t="shared" si="32"/>
        <v>1630</v>
      </c>
      <c r="L31" s="25"/>
      <c r="M31" s="26">
        <f t="shared" si="32"/>
        <v>1360</v>
      </c>
      <c r="N31" s="25"/>
      <c r="O31" s="22">
        <f t="shared" si="32"/>
        <v>1260</v>
      </c>
      <c r="P31" s="50"/>
      <c r="Q31" s="44">
        <f t="shared" si="30"/>
        <v>1200</v>
      </c>
      <c r="R31" s="50"/>
      <c r="S31" s="44">
        <f t="shared" ref="S31:AC41" si="33">ROUND(R32*0.8,-1)</f>
        <v>1200</v>
      </c>
      <c r="T31" s="50"/>
      <c r="U31" s="44">
        <f t="shared" si="31"/>
        <v>1200</v>
      </c>
      <c r="V31" s="50"/>
      <c r="W31" s="44">
        <f t="shared" si="29"/>
        <v>1200</v>
      </c>
      <c r="X31" s="50"/>
      <c r="Y31" s="44">
        <f t="shared" si="27"/>
        <v>1200</v>
      </c>
      <c r="Z31" s="50"/>
      <c r="AA31" s="44">
        <f t="shared" si="25"/>
        <v>1200</v>
      </c>
      <c r="AB31" s="55"/>
      <c r="AC31" s="56">
        <f t="shared" si="23"/>
        <v>1200</v>
      </c>
      <c r="AD31" s="55"/>
      <c r="AE31" s="56">
        <f t="shared" si="21"/>
        <v>1200</v>
      </c>
      <c r="AF31" s="404" t="s">
        <v>6</v>
      </c>
      <c r="AG31" s="405"/>
      <c r="AH31" s="772">
        <v>1</v>
      </c>
      <c r="AI31" s="772"/>
      <c r="AJ31" s="739">
        <f>AH31+AJ33</f>
        <v>1.6</v>
      </c>
      <c r="AK31" s="740"/>
      <c r="AL31" s="739">
        <f>AJ31+AL35</f>
        <v>2.6</v>
      </c>
      <c r="AM31" s="743"/>
      <c r="AN31" s="745">
        <f>AL31+AN37</f>
        <v>2.6</v>
      </c>
      <c r="AO31" s="418"/>
      <c r="AP31" s="417">
        <f>AN31+AP39</f>
        <v>2.6</v>
      </c>
      <c r="AQ31" s="429"/>
    </row>
    <row r="32" spans="1:43" s="12" customFormat="1" ht="27" hidden="1" customHeight="1" x14ac:dyDescent="0.3">
      <c r="A32" s="403"/>
      <c r="B32" s="106">
        <f>$P$1+MROUND(ROUNDDOWN(AF4*$I$1,-1),50)</f>
        <v>3450</v>
      </c>
      <c r="C32" s="107"/>
      <c r="D32" s="48">
        <f>B32-$P$1</f>
        <v>1950</v>
      </c>
      <c r="E32" s="49"/>
      <c r="F32" s="27">
        <f>IF((AF5)&lt;=8,P1,P1+ROUND(INT(((AF5-8)*I1)),-1))</f>
        <v>2280</v>
      </c>
      <c r="G32" s="28"/>
      <c r="H32" s="27">
        <f>IF((AF7)&lt;=8,P1,P1+ROUND(INT(((AF7-8)*I1)),-1))</f>
        <v>2130</v>
      </c>
      <c r="I32" s="28"/>
      <c r="J32" s="30">
        <f>IF((AF9)&lt;=8,P1,P1+ROUND(INT(((AF9-8)*I1)),-1))</f>
        <v>2040</v>
      </c>
      <c r="K32" s="24"/>
      <c r="L32" s="27">
        <f>IF((AF11)&lt;=8,P1,P1+ROUND(INT(((AF11-8)*I1)),-1))</f>
        <v>1700</v>
      </c>
      <c r="M32" s="28"/>
      <c r="N32" s="30">
        <f>IF((AF13)&lt;=8,P1,P1+ROUND(INT(((AF13-8)*I1)),-1))</f>
        <v>1580</v>
      </c>
      <c r="O32" s="24"/>
      <c r="P32" s="54">
        <f>IF((AF15)&lt;=8,P1,P1+ROUND(INT(((AF15-8)*I1)),-1))</f>
        <v>1500</v>
      </c>
      <c r="Q32" s="45"/>
      <c r="R32" s="54">
        <f>IF((AF17)&lt;=8,P1,P1+ROUND(INT(((AF17-8)*I1)),-1))</f>
        <v>1500</v>
      </c>
      <c r="S32" s="45"/>
      <c r="T32" s="54">
        <f>IF((AF19)&lt;=8,P1,P1+ROUND(INT(((AF19-8)*I1)),-1))</f>
        <v>1500</v>
      </c>
      <c r="U32" s="45"/>
      <c r="V32" s="54">
        <f>IF((AF21)&lt;=8,P1,P1+ROUND(INT(((AF21-8)*I1)),-1))</f>
        <v>1500</v>
      </c>
      <c r="W32" s="45"/>
      <c r="X32" s="54">
        <f>IF((AF23)&lt;=8,P1,P1+ROUND(INT(((AF23-8)*I1)),-1))</f>
        <v>1500</v>
      </c>
      <c r="Y32" s="45"/>
      <c r="Z32" s="54">
        <f>IF((AF25)&lt;=8,P1,P1+ROUND(INT(((AF25-8)*I1)),-1))</f>
        <v>1500</v>
      </c>
      <c r="AA32" s="45"/>
      <c r="AB32" s="57">
        <f>IF((AF27)&lt;=8,P1,P1+ROUND(INT(((AF27-8)*I1)),-1))</f>
        <v>1500</v>
      </c>
      <c r="AC32" s="45"/>
      <c r="AD32" s="54">
        <f>IF((AF29)&lt;=8,P1,P1+ROUND(INT(((AF29-8)*I1)),-1))</f>
        <v>1500</v>
      </c>
      <c r="AE32" s="45"/>
      <c r="AF32" s="406"/>
      <c r="AG32" s="407"/>
      <c r="AH32" s="772"/>
      <c r="AI32" s="772"/>
      <c r="AJ32" s="741"/>
      <c r="AK32" s="742"/>
      <c r="AL32" s="741"/>
      <c r="AM32" s="744"/>
      <c r="AN32" s="746"/>
      <c r="AO32" s="420"/>
      <c r="AP32" s="419"/>
      <c r="AQ32" s="430"/>
    </row>
    <row r="33" spans="1:43" s="12" customFormat="1" ht="27" hidden="1" customHeight="1" x14ac:dyDescent="0.3">
      <c r="A33" s="402" t="str">
        <f>AH33</f>
        <v>봉강</v>
      </c>
      <c r="B33" s="104"/>
      <c r="C33" s="105">
        <f>MROUND(ROUNDDOWN(B34*0.8,-1),50)</f>
        <v>2900</v>
      </c>
      <c r="D33" s="46"/>
      <c r="E33" s="47">
        <f>C33-$S$1</f>
        <v>1700</v>
      </c>
      <c r="F33" s="25"/>
      <c r="G33" s="26">
        <f t="shared" ref="G33:Q35" si="34">ROUND(F34*0.8,-1)</f>
        <v>1930</v>
      </c>
      <c r="H33" s="25"/>
      <c r="I33" s="26">
        <f t="shared" si="34"/>
        <v>1810</v>
      </c>
      <c r="J33" s="25"/>
      <c r="K33" s="22">
        <f t="shared" si="34"/>
        <v>1740</v>
      </c>
      <c r="L33" s="25"/>
      <c r="M33" s="26">
        <f t="shared" si="34"/>
        <v>1460</v>
      </c>
      <c r="N33" s="25"/>
      <c r="O33" s="22">
        <f t="shared" si="34"/>
        <v>1370</v>
      </c>
      <c r="P33" s="25"/>
      <c r="Q33" s="22">
        <f t="shared" si="32"/>
        <v>1270</v>
      </c>
      <c r="R33" s="50"/>
      <c r="S33" s="44">
        <f t="shared" ref="S33:AA41" si="35">ROUND(R34*0.8,-1)</f>
        <v>1200</v>
      </c>
      <c r="T33" s="50"/>
      <c r="U33" s="44">
        <f t="shared" si="33"/>
        <v>1200</v>
      </c>
      <c r="V33" s="50"/>
      <c r="W33" s="44">
        <f t="shared" si="31"/>
        <v>1200</v>
      </c>
      <c r="X33" s="50"/>
      <c r="Y33" s="44">
        <f t="shared" si="29"/>
        <v>1200</v>
      </c>
      <c r="Z33" s="50"/>
      <c r="AA33" s="44">
        <f t="shared" si="27"/>
        <v>1200</v>
      </c>
      <c r="AB33" s="55"/>
      <c r="AC33" s="44">
        <f t="shared" si="25"/>
        <v>1200</v>
      </c>
      <c r="AD33" s="50"/>
      <c r="AE33" s="44">
        <f t="shared" si="23"/>
        <v>1200</v>
      </c>
      <c r="AF33" s="55"/>
      <c r="AG33" s="56">
        <f t="shared" si="21"/>
        <v>1200</v>
      </c>
      <c r="AH33" s="404" t="s">
        <v>5</v>
      </c>
      <c r="AI33" s="405"/>
      <c r="AJ33" s="772">
        <v>0.6</v>
      </c>
      <c r="AK33" s="772"/>
      <c r="AL33" s="758">
        <f>AJ33+AL35</f>
        <v>1.6</v>
      </c>
      <c r="AM33" s="775"/>
      <c r="AN33" s="640">
        <f>AL33+AN37</f>
        <v>1.6</v>
      </c>
      <c r="AO33" s="415"/>
      <c r="AP33" s="409">
        <f>AN33+AP39</f>
        <v>1.6</v>
      </c>
      <c r="AQ33" s="410"/>
    </row>
    <row r="34" spans="1:43" s="12" customFormat="1" ht="27" hidden="1" customHeight="1" x14ac:dyDescent="0.3">
      <c r="A34" s="403"/>
      <c r="B34" s="106">
        <f>$P$1+MROUND(ROUNDDOWN(AH4*$I$1,-1),50)</f>
        <v>3600</v>
      </c>
      <c r="C34" s="107"/>
      <c r="D34" s="48">
        <f>B34-$P$1</f>
        <v>2100</v>
      </c>
      <c r="E34" s="49"/>
      <c r="F34" s="27">
        <f>IF((AH5)&lt;=8,P1,P1+ROUND(INT(((AH5-8)*I1)),-1))</f>
        <v>2410</v>
      </c>
      <c r="G34" s="28"/>
      <c r="H34" s="27">
        <f>IF((AH7)&lt;=8,P1,P1+ROUND(INT(((AH7-8)*I1)),-1))</f>
        <v>2260</v>
      </c>
      <c r="I34" s="28"/>
      <c r="J34" s="30">
        <f>IF((AH9)&lt;=8,P1,P1+ROUND(INT(((AH9-8)*I1)),-1))</f>
        <v>2170</v>
      </c>
      <c r="K34" s="24"/>
      <c r="L34" s="27">
        <f>IF((AH11)&lt;=8,P1,P1+ROUND(INT(((AH11-8)*I1)),-1))</f>
        <v>1830</v>
      </c>
      <c r="M34" s="28"/>
      <c r="N34" s="30">
        <f>IF((AH13)&lt;=8,P1,P1+ROUND(INT(((AH13-8)*I1)),-1))</f>
        <v>1710</v>
      </c>
      <c r="O34" s="24"/>
      <c r="P34" s="30">
        <f>IF((AH15)&lt;=8,P1,P1+ROUND(INT(((AH15-8)*I1)),-1))</f>
        <v>1590</v>
      </c>
      <c r="Q34" s="24"/>
      <c r="R34" s="54">
        <f>IF((AH17)&lt;=8,P1,P1+ROUND(INT(((AH17-8)*I1)),-1))</f>
        <v>1500</v>
      </c>
      <c r="S34" s="45"/>
      <c r="T34" s="54">
        <f>IF((AH19)&lt;=8,P1,P1+ROUND(INT(((AH19-8)*I1)),-1))</f>
        <v>1500</v>
      </c>
      <c r="U34" s="45"/>
      <c r="V34" s="54">
        <f>IF((AH21)&lt;=8,P1,P1+ROUND(INT(((AH21-8)*I1)),-1))</f>
        <v>1500</v>
      </c>
      <c r="W34" s="45"/>
      <c r="X34" s="54">
        <f>IF((AH23)&lt;=8,P1,P1+ROUND(INT(((AH23-8)*I1)),-1))</f>
        <v>1500</v>
      </c>
      <c r="Y34" s="45"/>
      <c r="Z34" s="54">
        <f>IF((AH25)&lt;=8,P1,P1+ROUND(INT(((AH25-8)*I1)),-1))</f>
        <v>1500</v>
      </c>
      <c r="AA34" s="45"/>
      <c r="AB34" s="57">
        <f>IF((AH27)&lt;=8,P1,P1+ROUND(INT(((AH27-8)*I1)),-1))</f>
        <v>1500</v>
      </c>
      <c r="AC34" s="45"/>
      <c r="AD34" s="54">
        <f>IF((AH29)&lt;=8,P1,P1+ROUND(INT(((AH29-8)*I1)),-1))</f>
        <v>1500</v>
      </c>
      <c r="AE34" s="45"/>
      <c r="AF34" s="57">
        <f>IF((AH31)&lt;=8,P1,P1+ROUND(INT(((AH31-8)*I1)),-1))</f>
        <v>1500</v>
      </c>
      <c r="AG34" s="58"/>
      <c r="AH34" s="406"/>
      <c r="AI34" s="407"/>
      <c r="AJ34" s="772"/>
      <c r="AK34" s="772"/>
      <c r="AL34" s="760"/>
      <c r="AM34" s="776"/>
      <c r="AN34" s="641"/>
      <c r="AO34" s="416"/>
      <c r="AP34" s="411"/>
      <c r="AQ34" s="412"/>
    </row>
    <row r="35" spans="1:43" s="12" customFormat="1" ht="27" hidden="1" customHeight="1" x14ac:dyDescent="0.3">
      <c r="A35" s="402" t="str">
        <f>AJ35</f>
        <v>구만리</v>
      </c>
      <c r="B35" s="104"/>
      <c r="C35" s="105">
        <f>MROUND(ROUNDDOWN(B36*0.8,-1),50)</f>
        <v>2950</v>
      </c>
      <c r="D35" s="46"/>
      <c r="E35" s="47">
        <f>C35-$S$1</f>
        <v>1750</v>
      </c>
      <c r="F35" s="25"/>
      <c r="G35" s="26">
        <f t="shared" ref="G35:Q37" si="36">ROUND(F36*0.8,-1)</f>
        <v>1990</v>
      </c>
      <c r="H35" s="25"/>
      <c r="I35" s="26">
        <f t="shared" si="36"/>
        <v>1870</v>
      </c>
      <c r="J35" s="25"/>
      <c r="K35" s="22">
        <f t="shared" si="36"/>
        <v>1800</v>
      </c>
      <c r="L35" s="25"/>
      <c r="M35" s="26">
        <f t="shared" si="36"/>
        <v>1530</v>
      </c>
      <c r="N35" s="25"/>
      <c r="O35" s="22">
        <f t="shared" si="36"/>
        <v>1430</v>
      </c>
      <c r="P35" s="25"/>
      <c r="Q35" s="22">
        <f t="shared" si="34"/>
        <v>1340</v>
      </c>
      <c r="R35" s="50"/>
      <c r="S35" s="44">
        <f t="shared" ref="S35:Y41" si="37">ROUND(R36*0.8,-1)</f>
        <v>1200</v>
      </c>
      <c r="T35" s="50"/>
      <c r="U35" s="44">
        <f t="shared" si="35"/>
        <v>1200</v>
      </c>
      <c r="V35" s="50"/>
      <c r="W35" s="44">
        <f t="shared" si="33"/>
        <v>1200</v>
      </c>
      <c r="X35" s="50"/>
      <c r="Y35" s="44">
        <f t="shared" si="31"/>
        <v>1200</v>
      </c>
      <c r="Z35" s="50"/>
      <c r="AA35" s="44">
        <f t="shared" si="29"/>
        <v>1200</v>
      </c>
      <c r="AB35" s="55"/>
      <c r="AC35" s="44">
        <f t="shared" si="27"/>
        <v>1200</v>
      </c>
      <c r="AD35" s="50"/>
      <c r="AE35" s="44">
        <f t="shared" si="25"/>
        <v>1200</v>
      </c>
      <c r="AF35" s="50"/>
      <c r="AG35" s="44">
        <f t="shared" si="23"/>
        <v>1200</v>
      </c>
      <c r="AH35" s="50"/>
      <c r="AI35" s="44">
        <f t="shared" ref="AI35:AO41" si="38">ROUND(AH36*0.8,-1)</f>
        <v>1200</v>
      </c>
      <c r="AJ35" s="425" t="s">
        <v>4</v>
      </c>
      <c r="AK35" s="426"/>
      <c r="AL35" s="408">
        <v>1</v>
      </c>
      <c r="AM35" s="413"/>
      <c r="AN35" s="745">
        <f>AL35+AN37</f>
        <v>1</v>
      </c>
      <c r="AO35" s="418"/>
      <c r="AP35" s="417">
        <f>AN35+AP39</f>
        <v>1</v>
      </c>
      <c r="AQ35" s="429"/>
    </row>
    <row r="36" spans="1:43" s="12" customFormat="1" ht="27" hidden="1" customHeight="1" x14ac:dyDescent="0.3">
      <c r="A36" s="403"/>
      <c r="B36" s="106">
        <f>$P$1+MROUND(ROUNDDOWN(AJ4*$I$1,-1),50)</f>
        <v>3700</v>
      </c>
      <c r="C36" s="107"/>
      <c r="D36" s="48">
        <f>B36-$P$1</f>
        <v>2200</v>
      </c>
      <c r="E36" s="49"/>
      <c r="F36" s="27">
        <f>IF((AJ5)&lt;=8,P1,P1+ROUND(INT(((AJ5-8)*I1)),-1))</f>
        <v>2490</v>
      </c>
      <c r="G36" s="28"/>
      <c r="H36" s="27">
        <f>IF((AJ7)&lt;=8,P1,P1+ROUND(INT(((AJ7-8)*I1)),-1))</f>
        <v>2340</v>
      </c>
      <c r="I36" s="28"/>
      <c r="J36" s="30">
        <f>IF((AJ9)&lt;=8,P1,P1+ROUND(INT(((AJ9-8)*I1)),-1))</f>
        <v>2250</v>
      </c>
      <c r="K36" s="24"/>
      <c r="L36" s="27">
        <f>IF((AJ11)&lt;=8,P1,P1+ROUND(INT(((AJ11-8)*I1)),-1))</f>
        <v>1910</v>
      </c>
      <c r="M36" s="28"/>
      <c r="N36" s="30">
        <f>IF((AJ13)&lt;=8,P1,P1+ROUND(INT(((AJ13-8)*I1)),-1))</f>
        <v>1790</v>
      </c>
      <c r="O36" s="24"/>
      <c r="P36" s="30">
        <f>IF((AJ15)&lt;=8,P1,P1+ROUND(INT(((AJ15-8)*I1)),-1))</f>
        <v>1670</v>
      </c>
      <c r="Q36" s="24"/>
      <c r="R36" s="54">
        <f>IF((AJ17)&lt;=8,P1,P1+ROUND(INT(((AJ17-8)*I1)),-1))</f>
        <v>1500</v>
      </c>
      <c r="S36" s="45"/>
      <c r="T36" s="54">
        <f>IF((AJ19)&lt;=8,P1,P1+ROUND(INT(((AJ19-8)*I1)),-1))</f>
        <v>1500</v>
      </c>
      <c r="U36" s="45"/>
      <c r="V36" s="54">
        <f>IF((AJ21)&lt;=8,P1,P1+ROUND(INT(((AJ21-8)*I1)),-1))</f>
        <v>1500</v>
      </c>
      <c r="W36" s="45"/>
      <c r="X36" s="54">
        <f>IF((AJ23)&lt;=8,P1,P1+ROUND(INT(((AJ23-8)*I1)),-1))</f>
        <v>1500</v>
      </c>
      <c r="Y36" s="45"/>
      <c r="Z36" s="54">
        <f>IF((AJ25)&lt;=8,P1,P1+ROUND(INT(((AJ25-8)*I1)),-1))</f>
        <v>1500</v>
      </c>
      <c r="AA36" s="45"/>
      <c r="AB36" s="57">
        <f>IF((AJ27)&lt;=8,P1,P1+ROUND(INT(((AJ27-8)*I1)),-1))</f>
        <v>1500</v>
      </c>
      <c r="AC36" s="45"/>
      <c r="AD36" s="54">
        <f>IF((AJ29)&lt;=8,P1,P1+ROUND(INT(((AJ29-8)*I1)),-1))</f>
        <v>1500</v>
      </c>
      <c r="AE36" s="45"/>
      <c r="AF36" s="54">
        <f>IF((AJ31)&lt;=8,P1,P1+ROUND(INT(((AJ31-8)*I1)),-1))</f>
        <v>1500</v>
      </c>
      <c r="AG36" s="45"/>
      <c r="AH36" s="54">
        <f>IF((AJ33)&lt;=8,P1,P1+ROUND(INT(((AJ33-8)*I1)),-1))</f>
        <v>1500</v>
      </c>
      <c r="AI36" s="45"/>
      <c r="AJ36" s="427"/>
      <c r="AK36" s="428"/>
      <c r="AL36" s="408"/>
      <c r="AM36" s="413"/>
      <c r="AN36" s="746"/>
      <c r="AO36" s="420"/>
      <c r="AP36" s="419"/>
      <c r="AQ36" s="430"/>
    </row>
    <row r="37" spans="1:43" s="12" customFormat="1" ht="27" hidden="1" customHeight="1" x14ac:dyDescent="0.3">
      <c r="A37" s="402" t="str">
        <f>AL37</f>
        <v>완주군청</v>
      </c>
      <c r="B37" s="104"/>
      <c r="C37" s="105">
        <f>MROUND(ROUNDDOWN(B38*0.8,-1),50)</f>
        <v>3050</v>
      </c>
      <c r="D37" s="46"/>
      <c r="E37" s="47">
        <f>C37-$S$1</f>
        <v>1850</v>
      </c>
      <c r="F37" s="25"/>
      <c r="G37" s="26">
        <f t="shared" ref="G37:Q39" si="39">ROUND(F38*0.8,-1)</f>
        <v>2100</v>
      </c>
      <c r="H37" s="25"/>
      <c r="I37" s="26">
        <f t="shared" si="39"/>
        <v>1980</v>
      </c>
      <c r="J37" s="25"/>
      <c r="K37" s="22">
        <f t="shared" si="39"/>
        <v>1900</v>
      </c>
      <c r="L37" s="25"/>
      <c r="M37" s="26">
        <f t="shared" si="39"/>
        <v>1630</v>
      </c>
      <c r="N37" s="25"/>
      <c r="O37" s="22">
        <f t="shared" si="39"/>
        <v>1540</v>
      </c>
      <c r="P37" s="25"/>
      <c r="Q37" s="22">
        <f t="shared" si="36"/>
        <v>1440</v>
      </c>
      <c r="R37" s="25"/>
      <c r="S37" s="22">
        <f t="shared" ref="S37:W41" si="40">ROUND(R38*0.8,-1)</f>
        <v>1300</v>
      </c>
      <c r="T37" s="50"/>
      <c r="U37" s="44">
        <f t="shared" si="37"/>
        <v>1200</v>
      </c>
      <c r="V37" s="50"/>
      <c r="W37" s="44">
        <f t="shared" si="35"/>
        <v>1200</v>
      </c>
      <c r="X37" s="50"/>
      <c r="Y37" s="44">
        <f t="shared" si="33"/>
        <v>1200</v>
      </c>
      <c r="Z37" s="50"/>
      <c r="AA37" s="44">
        <f t="shared" si="31"/>
        <v>1200</v>
      </c>
      <c r="AB37" s="55"/>
      <c r="AC37" s="44">
        <f t="shared" si="29"/>
        <v>1200</v>
      </c>
      <c r="AD37" s="50"/>
      <c r="AE37" s="44">
        <f t="shared" si="27"/>
        <v>1200</v>
      </c>
      <c r="AF37" s="50"/>
      <c r="AG37" s="44">
        <f t="shared" si="25"/>
        <v>1200</v>
      </c>
      <c r="AH37" s="50"/>
      <c r="AI37" s="44">
        <f t="shared" ref="AI37:AM41" si="41">ROUND(AH38*0.8,-1)</f>
        <v>1200</v>
      </c>
      <c r="AJ37" s="50"/>
      <c r="AK37" s="44">
        <f t="shared" si="38"/>
        <v>1200</v>
      </c>
      <c r="AL37" s="404" t="s">
        <v>69</v>
      </c>
      <c r="AM37" s="422"/>
      <c r="AN37" s="598"/>
      <c r="AO37" s="408"/>
      <c r="AP37" s="409">
        <f>AN37+AP39</f>
        <v>0</v>
      </c>
      <c r="AQ37" s="410"/>
    </row>
    <row r="38" spans="1:43" s="12" customFormat="1" ht="27" hidden="1" customHeight="1" x14ac:dyDescent="0.3">
      <c r="A38" s="421"/>
      <c r="B38" s="106">
        <f>$P$1+MROUND(ROUNDDOWN(AL4*$I$1,-1),50)</f>
        <v>3800</v>
      </c>
      <c r="C38" s="107"/>
      <c r="D38" s="64">
        <f>B38-$P$1</f>
        <v>2300</v>
      </c>
      <c r="E38" s="65"/>
      <c r="F38" s="37">
        <f>IF((AL5)&lt;=8,P1,P1+ROUND(INT(((AL5-8)*I1)),-1))</f>
        <v>2620</v>
      </c>
      <c r="G38" s="38"/>
      <c r="H38" s="37">
        <f>IF((AL7)&lt;=8,P1,P1+ROUND(INT(((AL7-8)*I1)),-1))</f>
        <v>2480</v>
      </c>
      <c r="I38" s="38"/>
      <c r="J38" s="39">
        <f>IF((AL9)&lt;=8,P1,P1+ROUND(INT(((AL9-8)*I1)),-1))</f>
        <v>2380</v>
      </c>
      <c r="K38" s="36"/>
      <c r="L38" s="37">
        <f>IF((AL11)&lt;=8,P1,P1+ROUND(INT(((AL11-8)*I1)),-1))</f>
        <v>2040</v>
      </c>
      <c r="M38" s="38"/>
      <c r="N38" s="39">
        <f>IF((AL13)&lt;=8,P1,P1+ROUND(INT(((AL13-8)*I1)),-1))</f>
        <v>1920</v>
      </c>
      <c r="O38" s="36"/>
      <c r="P38" s="39">
        <f>IF((AL15)&lt;=8,P1,P1+ROUND(INT(((AL15-8)*I1)),-1))</f>
        <v>1800</v>
      </c>
      <c r="Q38" s="36"/>
      <c r="R38" s="39">
        <f>IF((AL17)&lt;=8,P1,P1+ROUND(INT(((AL17-8)*I1)),-1))</f>
        <v>1630</v>
      </c>
      <c r="S38" s="36"/>
      <c r="T38" s="67">
        <f>IF((AL19)&lt;=8,P1,P1+ROUND(INT(((AL19-8)*I1)),-1))</f>
        <v>1500</v>
      </c>
      <c r="U38" s="68"/>
      <c r="V38" s="67">
        <f>IF((AL21)&lt;=8,P1,P1+ROUND(INT(((AL21-8)*I1)),-1))</f>
        <v>1500</v>
      </c>
      <c r="W38" s="68"/>
      <c r="X38" s="67">
        <f>IF((AL23)&lt;=8,P1,P1+ROUND(INT(((AL23-8)*I1)),-1))</f>
        <v>1500</v>
      </c>
      <c r="Y38" s="68"/>
      <c r="Z38" s="67">
        <f>IF((AL25)&lt;=8,P1,P1+ROUND(INT(((AL25-8)*I1)),-1))</f>
        <v>1500</v>
      </c>
      <c r="AA38" s="68"/>
      <c r="AB38" s="72">
        <f>IF((AL27)&lt;=8,P1,P1+ROUND(INT(((AL27-8)*I1)),-1))</f>
        <v>1500</v>
      </c>
      <c r="AC38" s="68"/>
      <c r="AD38" s="67">
        <f>IF((AL29)&lt;=8,P1,P1+ROUND(INT(((AL29-8)*I1)),-1))</f>
        <v>1500</v>
      </c>
      <c r="AE38" s="68"/>
      <c r="AF38" s="67">
        <f>IF((AL31)&lt;=8,P1,P1+ROUND(INT(((AL31-8)*I1)),-1))</f>
        <v>1500</v>
      </c>
      <c r="AG38" s="68"/>
      <c r="AH38" s="67">
        <f>IF((AL33)&lt;=8,P1,P1+ROUND(INT(((AL33-8)*I1)),-1))</f>
        <v>1500</v>
      </c>
      <c r="AI38" s="68"/>
      <c r="AJ38" s="67">
        <f>IF((AL35)&lt;=8,P1,P1+ROUND(INT(((AL35-8)*I1)),-1))</f>
        <v>1500</v>
      </c>
      <c r="AK38" s="68"/>
      <c r="AL38" s="423"/>
      <c r="AM38" s="424"/>
      <c r="AN38" s="598"/>
      <c r="AO38" s="408"/>
      <c r="AP38" s="411"/>
      <c r="AQ38" s="412"/>
    </row>
    <row r="39" spans="1:43" s="12" customFormat="1" ht="27" hidden="1" customHeight="1" x14ac:dyDescent="0.3">
      <c r="A39" s="432" t="str">
        <f>AN39</f>
        <v>비봉</v>
      </c>
      <c r="B39" s="104"/>
      <c r="C39" s="105">
        <f>MROUND(ROUNDDOWN(B40*0.8,-1),50)</f>
        <v>3050</v>
      </c>
      <c r="D39" s="70"/>
      <c r="E39" s="71">
        <f>C39-$S$1</f>
        <v>1850</v>
      </c>
      <c r="F39" s="34"/>
      <c r="G39" s="35">
        <f t="shared" ref="G39:Q41" si="42">ROUND(F40*0.8,-1)</f>
        <v>2100</v>
      </c>
      <c r="H39" s="34"/>
      <c r="I39" s="35">
        <f t="shared" si="42"/>
        <v>1980</v>
      </c>
      <c r="J39" s="34"/>
      <c r="K39" s="33">
        <f t="shared" si="42"/>
        <v>1900</v>
      </c>
      <c r="L39" s="34"/>
      <c r="M39" s="35">
        <f t="shared" si="42"/>
        <v>1630</v>
      </c>
      <c r="N39" s="34"/>
      <c r="O39" s="33">
        <f t="shared" si="42"/>
        <v>1540</v>
      </c>
      <c r="P39" s="34"/>
      <c r="Q39" s="33">
        <f t="shared" si="39"/>
        <v>1440</v>
      </c>
      <c r="R39" s="34"/>
      <c r="S39" s="33">
        <f t="shared" ref="S39:U41" si="43">ROUND(R40*0.8,-1)</f>
        <v>1300</v>
      </c>
      <c r="T39" s="34"/>
      <c r="U39" s="33">
        <f t="shared" si="40"/>
        <v>1200</v>
      </c>
      <c r="V39" s="34"/>
      <c r="W39" s="33">
        <f t="shared" si="37"/>
        <v>1200</v>
      </c>
      <c r="X39" s="34"/>
      <c r="Y39" s="33">
        <f t="shared" si="35"/>
        <v>1200</v>
      </c>
      <c r="Z39" s="34"/>
      <c r="AA39" s="33">
        <f t="shared" si="33"/>
        <v>1200</v>
      </c>
      <c r="AB39" s="63"/>
      <c r="AC39" s="33">
        <f t="shared" si="31"/>
        <v>1200</v>
      </c>
      <c r="AD39" s="34"/>
      <c r="AE39" s="33">
        <f t="shared" si="29"/>
        <v>1200</v>
      </c>
      <c r="AF39" s="34"/>
      <c r="AG39" s="33">
        <f t="shared" si="27"/>
        <v>1200</v>
      </c>
      <c r="AH39" s="34"/>
      <c r="AI39" s="33">
        <f t="shared" ref="AI39:AK41" si="44">ROUND(AH40*0.8,-1)</f>
        <v>1200</v>
      </c>
      <c r="AJ39" s="34"/>
      <c r="AK39" s="33">
        <f t="shared" si="41"/>
        <v>1200</v>
      </c>
      <c r="AL39" s="63"/>
      <c r="AM39" s="62">
        <f t="shared" si="38"/>
        <v>1200</v>
      </c>
      <c r="AN39" s="404" t="s">
        <v>17</v>
      </c>
      <c r="AO39" s="405"/>
      <c r="AP39" s="408"/>
      <c r="AQ39" s="413"/>
    </row>
    <row r="40" spans="1:43" s="12" customFormat="1" ht="27" hidden="1" customHeight="1" x14ac:dyDescent="0.3">
      <c r="A40" s="403"/>
      <c r="B40" s="106">
        <f>$P$1+MROUND(ROUNDDOWN(AN4*$I$1,-1),50)</f>
        <v>3800</v>
      </c>
      <c r="C40" s="107"/>
      <c r="D40" s="48">
        <f>B40-$P$1</f>
        <v>2300</v>
      </c>
      <c r="E40" s="49"/>
      <c r="F40" s="27">
        <f>IF((AN5)&lt;=8,P1,P1+ROUND(INT(((AN5-8)*I1)),-1))</f>
        <v>2620</v>
      </c>
      <c r="G40" s="28"/>
      <c r="H40" s="27">
        <f>IF((AN7)&lt;=8,P1,P1+ROUND(INT(((AN7-8)*I1)),-1))</f>
        <v>2480</v>
      </c>
      <c r="I40" s="28"/>
      <c r="J40" s="30">
        <f>IF((AN9)&lt;=8,P1,P1+ROUND(INT(((AN9-8)*I1)),-1))</f>
        <v>2380</v>
      </c>
      <c r="K40" s="24"/>
      <c r="L40" s="27">
        <f>IF((AN11)&lt;=8,P1,P1+ROUND(INT(((AN11-8)*I1)),-1))</f>
        <v>2040</v>
      </c>
      <c r="M40" s="28"/>
      <c r="N40" s="30">
        <f>IF((AN13)&lt;=8,P1,P1+ROUND(INT(((AN13-8)*I1)),-1))</f>
        <v>1920</v>
      </c>
      <c r="O40" s="24"/>
      <c r="P40" s="30">
        <f>IF((AN15)&lt;=8,P1,P1+ROUND(INT(((AN15-8)*I1)),-1))</f>
        <v>1800</v>
      </c>
      <c r="Q40" s="24"/>
      <c r="R40" s="30">
        <f>IF((AN17)&lt;=8,P1,P1+ROUND(INT(((AN17-8)*I1)),-1))</f>
        <v>1630</v>
      </c>
      <c r="S40" s="24"/>
      <c r="T40" s="30">
        <f>IF((AN19)&lt;=8,P1,P1+ROUND(INT(((AN19-8)*I1)),-1))</f>
        <v>1500</v>
      </c>
      <c r="U40" s="24"/>
      <c r="V40" s="30">
        <f>IF((AN21)&lt;=8,P1,P1+ROUND(INT(((AN21-8)*I1)),-1))</f>
        <v>1500</v>
      </c>
      <c r="W40" s="24"/>
      <c r="X40" s="30">
        <f>IF((AN23)&lt;=8,P1,P1+ROUND(INT(((AN23-8)*I1)),-1))</f>
        <v>1500</v>
      </c>
      <c r="Y40" s="24"/>
      <c r="Z40" s="30">
        <f>IF((AN25)&lt;=8,P1,P1+ROUND(INT(((AN25-8)*I1)),-1))</f>
        <v>1500</v>
      </c>
      <c r="AA40" s="24"/>
      <c r="AB40" s="17">
        <f>IF((AN27)&lt;=8,P1,P1+ROUND(INT(((AN27-8)*I1)),-1))</f>
        <v>1500</v>
      </c>
      <c r="AC40" s="24"/>
      <c r="AD40" s="30">
        <f>IF((AN29)&lt;=8,P1,P1+ROUND(INT(((AN29-8)*I1)),-1))</f>
        <v>1500</v>
      </c>
      <c r="AE40" s="24"/>
      <c r="AF40" s="30">
        <f>IF((AN31)&lt;=8,P1,P1+ROUND(INT(((AN31-8)*I1)),-1))</f>
        <v>1500</v>
      </c>
      <c r="AG40" s="24"/>
      <c r="AH40" s="30">
        <f>IF((AN33)&lt;=8,P1,P1+ROUND(INT(((AN33-8)*I1)),-1))</f>
        <v>1500</v>
      </c>
      <c r="AI40" s="24"/>
      <c r="AJ40" s="30">
        <f>IF((AN35)&lt;=8,P1,P1+ROUND(INT(((AN35-8)*I1)),-1))</f>
        <v>1500</v>
      </c>
      <c r="AK40" s="24"/>
      <c r="AL40" s="17">
        <f>IF((AN37)&lt;=8,P1,P1+ROUND(INT(((AN37-8)*I1)),-1))</f>
        <v>1500</v>
      </c>
      <c r="AM40" s="13"/>
      <c r="AN40" s="406"/>
      <c r="AO40" s="407"/>
      <c r="AP40" s="408"/>
      <c r="AQ40" s="413"/>
    </row>
    <row r="41" spans="1:43" s="12" customFormat="1" ht="27" hidden="1" customHeight="1" x14ac:dyDescent="0.3">
      <c r="A41" s="402" t="str">
        <f>AP41</f>
        <v>백제대</v>
      </c>
      <c r="B41" s="104"/>
      <c r="C41" s="105">
        <f>MROUND(ROUNDDOWN(B42*0.8,-1),50)</f>
        <v>3050</v>
      </c>
      <c r="D41" s="46"/>
      <c r="E41" s="47">
        <f>C41-$S$1</f>
        <v>1850</v>
      </c>
      <c r="F41" s="25"/>
      <c r="G41" s="26">
        <f t="shared" ref="G41:O41" si="45">ROUND(F42*0.8,-1)</f>
        <v>2100</v>
      </c>
      <c r="H41" s="25"/>
      <c r="I41" s="26">
        <f t="shared" si="45"/>
        <v>1980</v>
      </c>
      <c r="J41" s="25"/>
      <c r="K41" s="22">
        <f t="shared" si="45"/>
        <v>1900</v>
      </c>
      <c r="L41" s="25"/>
      <c r="M41" s="26">
        <f t="shared" si="45"/>
        <v>1630</v>
      </c>
      <c r="N41" s="25"/>
      <c r="O41" s="22">
        <f t="shared" si="45"/>
        <v>1540</v>
      </c>
      <c r="P41" s="25"/>
      <c r="Q41" s="22">
        <f t="shared" si="42"/>
        <v>1440</v>
      </c>
      <c r="R41" s="25"/>
      <c r="S41" s="22">
        <f t="shared" ref="S41" si="46">ROUND(R42*0.8,-1)</f>
        <v>1300</v>
      </c>
      <c r="T41" s="25"/>
      <c r="U41" s="22">
        <f t="shared" si="43"/>
        <v>1200</v>
      </c>
      <c r="V41" s="25"/>
      <c r="W41" s="22">
        <f t="shared" si="40"/>
        <v>1200</v>
      </c>
      <c r="X41" s="25"/>
      <c r="Y41" s="22">
        <f t="shared" si="37"/>
        <v>1200</v>
      </c>
      <c r="Z41" s="25"/>
      <c r="AA41" s="22">
        <f t="shared" si="35"/>
        <v>1200</v>
      </c>
      <c r="AB41" s="14"/>
      <c r="AC41" s="22">
        <f t="shared" si="33"/>
        <v>1200</v>
      </c>
      <c r="AD41" s="25"/>
      <c r="AE41" s="22">
        <f t="shared" si="31"/>
        <v>1200</v>
      </c>
      <c r="AF41" s="25"/>
      <c r="AG41" s="22">
        <f t="shared" si="29"/>
        <v>1200</v>
      </c>
      <c r="AH41" s="25"/>
      <c r="AI41" s="22">
        <f t="shared" ref="AI41" si="47">ROUND(AH42*0.8,-1)</f>
        <v>1200</v>
      </c>
      <c r="AJ41" s="25"/>
      <c r="AK41" s="22">
        <f t="shared" si="44"/>
        <v>1200</v>
      </c>
      <c r="AL41" s="14"/>
      <c r="AM41" s="11">
        <f t="shared" si="41"/>
        <v>1200</v>
      </c>
      <c r="AN41" s="14"/>
      <c r="AO41" s="11">
        <f t="shared" si="38"/>
        <v>1200</v>
      </c>
      <c r="AP41" s="404" t="s">
        <v>16</v>
      </c>
      <c r="AQ41" s="422"/>
    </row>
    <row r="42" spans="1:43" s="12" customFormat="1" ht="27" hidden="1" customHeight="1" x14ac:dyDescent="0.3">
      <c r="A42" s="421"/>
      <c r="B42" s="106">
        <f>$P$1+MROUND(ROUNDDOWN(AP4*$I$1,-1),50)</f>
        <v>3800</v>
      </c>
      <c r="C42" s="107"/>
      <c r="D42" s="64">
        <f>B42-$P$1</f>
        <v>2300</v>
      </c>
      <c r="E42" s="65"/>
      <c r="F42" s="37">
        <f>IF((AP5)&lt;=8,P1,P1+ROUND(INT(((AP5-8)*I1)),-1))</f>
        <v>2620</v>
      </c>
      <c r="G42" s="38"/>
      <c r="H42" s="37">
        <f>IF((AP7)&lt;=8,P1,P1+ROUND(INT(((AP7-8)*I1)),-1))</f>
        <v>2480</v>
      </c>
      <c r="I42" s="38"/>
      <c r="J42" s="39">
        <f>IF((AP9)&lt;=8,P1,P1+ROUND(INT(((AP9-8)*I1)),-1))</f>
        <v>2380</v>
      </c>
      <c r="K42" s="36"/>
      <c r="L42" s="37">
        <f>IF((AP11)&lt;=8,P1,P1+ROUND(INT(((AP11-8)*I1)),-1))</f>
        <v>2040</v>
      </c>
      <c r="M42" s="38"/>
      <c r="N42" s="39">
        <f>IF((AP13)&lt;=8,P1,P1+ROUND(INT(((AP13-8)*I1)),-1))</f>
        <v>1920</v>
      </c>
      <c r="O42" s="36"/>
      <c r="P42" s="39">
        <f>IF((AP15)&lt;=8,P1,P1+ROUND(INT(((AP15-8)*I1)),-1))</f>
        <v>1800</v>
      </c>
      <c r="Q42" s="36"/>
      <c r="R42" s="39">
        <f>IF((AP17)&lt;=8,P1,P1+ROUND(INT(((AP17-8)*I1)),-1))</f>
        <v>1630</v>
      </c>
      <c r="S42" s="36"/>
      <c r="T42" s="39">
        <f>IF((AP19)&lt;=8,P1,P1+ROUND(INT(((AP19-8)*I1)),-1))</f>
        <v>1500</v>
      </c>
      <c r="U42" s="36"/>
      <c r="V42" s="39">
        <f>IF((AP21)&lt;=8,P1,P1+ROUND(INT(((AP21-8)*I1)),-1))</f>
        <v>1500</v>
      </c>
      <c r="W42" s="36"/>
      <c r="X42" s="39">
        <f>IF((AP23)&lt;=8,P1,P1+ROUND(INT(((AP23-8)*I1)),-1))</f>
        <v>1500</v>
      </c>
      <c r="Y42" s="36"/>
      <c r="Z42" s="39">
        <f>IF((AP25)&lt;=8,P1,P1+ROUND(INT(((AP25-8)*I1)),-1))</f>
        <v>1500</v>
      </c>
      <c r="AA42" s="36"/>
      <c r="AB42" s="66">
        <f>IF((AP27)&lt;=8,P1,P1+ROUND(INT(((AP27-8)*I1)),-1))</f>
        <v>1500</v>
      </c>
      <c r="AC42" s="36"/>
      <c r="AD42" s="39">
        <f>IF((AP29)&lt;=8,P1,P1+ROUND(INT(((AP29-8)*I1)),-1))</f>
        <v>1500</v>
      </c>
      <c r="AE42" s="36"/>
      <c r="AF42" s="39">
        <f>IF((AP31)&lt;=8,P1,P1+ROUND(INT(((AP31-8)*I1)),-1))</f>
        <v>1500</v>
      </c>
      <c r="AG42" s="36"/>
      <c r="AH42" s="39">
        <f>IF((AP33)&lt;=8,P1,P1+ROUND(INT(((AP33-8)*I1)),-1))</f>
        <v>1500</v>
      </c>
      <c r="AI42" s="36"/>
      <c r="AJ42" s="39">
        <f>IF((AP35)&lt;=8,P1,P1+ROUND(INT(((AP35-8)*I1)),-1))</f>
        <v>1500</v>
      </c>
      <c r="AK42" s="36"/>
      <c r="AL42" s="39">
        <f>IF((AP37)&lt;=8,P1,P1+ROUND(INT(((AP37-8)*I1)),-1))</f>
        <v>1500</v>
      </c>
      <c r="AM42" s="36"/>
      <c r="AN42" s="39">
        <f>IF((AP39)&lt;=8,P1,P1+ROUND(INT(((AP39-8)*I1)),-1))</f>
        <v>1500</v>
      </c>
      <c r="AO42" s="36"/>
      <c r="AP42" s="423"/>
      <c r="AQ42" s="424"/>
    </row>
    <row r="43" spans="1:43" s="18" customFormat="1" ht="27" hidden="1" customHeight="1" x14ac:dyDescent="0.3">
      <c r="B43" s="104"/>
      <c r="C43" s="105">
        <f>MROUND(ROUNDDOWN(B44*0.8,-1),50)</f>
        <v>1200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t="27" hidden="1" customHeight="1" x14ac:dyDescent="0.3">
      <c r="B44" s="106">
        <f>$P$1+MROUND(ROUNDDOWN(AR4*$I$1,-1),50)</f>
        <v>1500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t="36" hidden="1" customHeight="1" x14ac:dyDescent="0.3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t="18" hidden="1" customHeight="1" x14ac:dyDescent="0.3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t="16.5" hidden="1" customHeight="1" x14ac:dyDescent="0.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t="16.5" hidden="1" customHeight="1" x14ac:dyDescent="0.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idden="1" x14ac:dyDescent="0.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hidden="1" x14ac:dyDescent="0.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hidden="1" x14ac:dyDescent="0.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hidden="1" x14ac:dyDescent="0.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hidden="1" x14ac:dyDescent="0.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hidden="1" x14ac:dyDescent="0.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hidden="1" x14ac:dyDescent="0.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x14ac:dyDescent="0.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x14ac:dyDescent="0.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x14ac:dyDescent="0.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x14ac:dyDescent="0.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x14ac:dyDescent="0.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 x14ac:dyDescent="0.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 x14ac:dyDescent="0.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 x14ac:dyDescent="0.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 x14ac:dyDescent="0.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 x14ac:dyDescent="0.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 x14ac:dyDescent="0.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 x14ac:dyDescent="0.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 x14ac:dyDescent="0.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 x14ac:dyDescent="0.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 x14ac:dyDescent="0.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 x14ac:dyDescent="0.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 x14ac:dyDescent="0.3">
      <c r="L72" s="8"/>
      <c r="M72" s="8"/>
    </row>
  </sheetData>
  <mergeCells count="253">
    <mergeCell ref="P1:Q1"/>
    <mergeCell ref="I1:K1"/>
    <mergeCell ref="S1:T1"/>
    <mergeCell ref="X1:Y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11:AO12"/>
    <mergeCell ref="AF7:AG8"/>
    <mergeCell ref="AH7:AI8"/>
    <mergeCell ref="AJ7:AK8"/>
    <mergeCell ref="AL7:AM8"/>
    <mergeCell ref="AN7:AO8"/>
    <mergeCell ref="X7:Y8"/>
    <mergeCell ref="Z7:AA8"/>
    <mergeCell ref="AB7:AC8"/>
    <mergeCell ref="AN13:AO14"/>
    <mergeCell ref="AH5:AI6"/>
    <mergeCell ref="AJ5:AK6"/>
    <mergeCell ref="AJ9:AK10"/>
    <mergeCell ref="AL9:AM10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V4:W4"/>
    <mergeCell ref="X4:Y4"/>
    <mergeCell ref="Z4:AA4"/>
    <mergeCell ref="Z9:AA10"/>
    <mergeCell ref="V5:W6"/>
    <mergeCell ref="X5:Y6"/>
    <mergeCell ref="Z5:AA6"/>
    <mergeCell ref="AB5:AC6"/>
    <mergeCell ref="AD5:AE6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T4:U4"/>
    <mergeCell ref="B2:AQ2"/>
    <mergeCell ref="B3:E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F3:K3"/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F5:AG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0000"/>
  </sheetPr>
  <dimension ref="A1:AH35"/>
  <sheetViews>
    <sheetView topLeftCell="A2" workbookViewId="0">
      <selection sqref="A1:XFD1"/>
    </sheetView>
  </sheetViews>
  <sheetFormatPr defaultColWidth="3" defaultRowHeight="16.5" x14ac:dyDescent="0.3"/>
  <cols>
    <col min="1" max="2" width="7.375" style="2" customWidth="1"/>
    <col min="3" max="34" width="7.375" style="1" customWidth="1"/>
    <col min="35" max="200" width="3" style="2"/>
    <col min="201" max="202" width="3" style="2" customWidth="1"/>
    <col min="203" max="250" width="4.25" style="2" customWidth="1"/>
    <col min="251" max="252" width="3" style="2" customWidth="1"/>
    <col min="253" max="456" width="3" style="2"/>
    <col min="457" max="458" width="3" style="2" customWidth="1"/>
    <col min="459" max="506" width="4.25" style="2" customWidth="1"/>
    <col min="507" max="508" width="3" style="2" customWidth="1"/>
    <col min="509" max="712" width="3" style="2"/>
    <col min="713" max="714" width="3" style="2" customWidth="1"/>
    <col min="715" max="762" width="4.25" style="2" customWidth="1"/>
    <col min="763" max="764" width="3" style="2" customWidth="1"/>
    <col min="765" max="968" width="3" style="2"/>
    <col min="969" max="970" width="3" style="2" customWidth="1"/>
    <col min="971" max="1018" width="4.25" style="2" customWidth="1"/>
    <col min="1019" max="1020" width="3" style="2" customWidth="1"/>
    <col min="1021" max="1224" width="3" style="2"/>
    <col min="1225" max="1226" width="3" style="2" customWidth="1"/>
    <col min="1227" max="1274" width="4.25" style="2" customWidth="1"/>
    <col min="1275" max="1276" width="3" style="2" customWidth="1"/>
    <col min="1277" max="1480" width="3" style="2"/>
    <col min="1481" max="1482" width="3" style="2" customWidth="1"/>
    <col min="1483" max="1530" width="4.25" style="2" customWidth="1"/>
    <col min="1531" max="1532" width="3" style="2" customWidth="1"/>
    <col min="1533" max="1736" width="3" style="2"/>
    <col min="1737" max="1738" width="3" style="2" customWidth="1"/>
    <col min="1739" max="1786" width="4.25" style="2" customWidth="1"/>
    <col min="1787" max="1788" width="3" style="2" customWidth="1"/>
    <col min="1789" max="1992" width="3" style="2"/>
    <col min="1993" max="1994" width="3" style="2" customWidth="1"/>
    <col min="1995" max="2042" width="4.25" style="2" customWidth="1"/>
    <col min="2043" max="2044" width="3" style="2" customWidth="1"/>
    <col min="2045" max="2248" width="3" style="2"/>
    <col min="2249" max="2250" width="3" style="2" customWidth="1"/>
    <col min="2251" max="2298" width="4.25" style="2" customWidth="1"/>
    <col min="2299" max="2300" width="3" style="2" customWidth="1"/>
    <col min="2301" max="2504" width="3" style="2"/>
    <col min="2505" max="2506" width="3" style="2" customWidth="1"/>
    <col min="2507" max="2554" width="4.25" style="2" customWidth="1"/>
    <col min="2555" max="2556" width="3" style="2" customWidth="1"/>
    <col min="2557" max="2760" width="3" style="2"/>
    <col min="2761" max="2762" width="3" style="2" customWidth="1"/>
    <col min="2763" max="2810" width="4.25" style="2" customWidth="1"/>
    <col min="2811" max="2812" width="3" style="2" customWidth="1"/>
    <col min="2813" max="3016" width="3" style="2"/>
    <col min="3017" max="3018" width="3" style="2" customWidth="1"/>
    <col min="3019" max="3066" width="4.25" style="2" customWidth="1"/>
    <col min="3067" max="3068" width="3" style="2" customWidth="1"/>
    <col min="3069" max="3272" width="3" style="2"/>
    <col min="3273" max="3274" width="3" style="2" customWidth="1"/>
    <col min="3275" max="3322" width="4.25" style="2" customWidth="1"/>
    <col min="3323" max="3324" width="3" style="2" customWidth="1"/>
    <col min="3325" max="3528" width="3" style="2"/>
    <col min="3529" max="3530" width="3" style="2" customWidth="1"/>
    <col min="3531" max="3578" width="4.25" style="2" customWidth="1"/>
    <col min="3579" max="3580" width="3" style="2" customWidth="1"/>
    <col min="3581" max="3784" width="3" style="2"/>
    <col min="3785" max="3786" width="3" style="2" customWidth="1"/>
    <col min="3787" max="3834" width="4.25" style="2" customWidth="1"/>
    <col min="3835" max="3836" width="3" style="2" customWidth="1"/>
    <col min="3837" max="4040" width="3" style="2"/>
    <col min="4041" max="4042" width="3" style="2" customWidth="1"/>
    <col min="4043" max="4090" width="4.25" style="2" customWidth="1"/>
    <col min="4091" max="4092" width="3" style="2" customWidth="1"/>
    <col min="4093" max="4296" width="3" style="2"/>
    <col min="4297" max="4298" width="3" style="2" customWidth="1"/>
    <col min="4299" max="4346" width="4.25" style="2" customWidth="1"/>
    <col min="4347" max="4348" width="3" style="2" customWidth="1"/>
    <col min="4349" max="4552" width="3" style="2"/>
    <col min="4553" max="4554" width="3" style="2" customWidth="1"/>
    <col min="4555" max="4602" width="4.25" style="2" customWidth="1"/>
    <col min="4603" max="4604" width="3" style="2" customWidth="1"/>
    <col min="4605" max="4808" width="3" style="2"/>
    <col min="4809" max="4810" width="3" style="2" customWidth="1"/>
    <col min="4811" max="4858" width="4.25" style="2" customWidth="1"/>
    <col min="4859" max="4860" width="3" style="2" customWidth="1"/>
    <col min="4861" max="5064" width="3" style="2"/>
    <col min="5065" max="5066" width="3" style="2" customWidth="1"/>
    <col min="5067" max="5114" width="4.25" style="2" customWidth="1"/>
    <col min="5115" max="5116" width="3" style="2" customWidth="1"/>
    <col min="5117" max="5320" width="3" style="2"/>
    <col min="5321" max="5322" width="3" style="2" customWidth="1"/>
    <col min="5323" max="5370" width="4.25" style="2" customWidth="1"/>
    <col min="5371" max="5372" width="3" style="2" customWidth="1"/>
    <col min="5373" max="5576" width="3" style="2"/>
    <col min="5577" max="5578" width="3" style="2" customWidth="1"/>
    <col min="5579" max="5626" width="4.25" style="2" customWidth="1"/>
    <col min="5627" max="5628" width="3" style="2" customWidth="1"/>
    <col min="5629" max="5832" width="3" style="2"/>
    <col min="5833" max="5834" width="3" style="2" customWidth="1"/>
    <col min="5835" max="5882" width="4.25" style="2" customWidth="1"/>
    <col min="5883" max="5884" width="3" style="2" customWidth="1"/>
    <col min="5885" max="6088" width="3" style="2"/>
    <col min="6089" max="6090" width="3" style="2" customWidth="1"/>
    <col min="6091" max="6138" width="4.25" style="2" customWidth="1"/>
    <col min="6139" max="6140" width="3" style="2" customWidth="1"/>
    <col min="6141" max="6344" width="3" style="2"/>
    <col min="6345" max="6346" width="3" style="2" customWidth="1"/>
    <col min="6347" max="6394" width="4.25" style="2" customWidth="1"/>
    <col min="6395" max="6396" width="3" style="2" customWidth="1"/>
    <col min="6397" max="6600" width="3" style="2"/>
    <col min="6601" max="6602" width="3" style="2" customWidth="1"/>
    <col min="6603" max="6650" width="4.25" style="2" customWidth="1"/>
    <col min="6651" max="6652" width="3" style="2" customWidth="1"/>
    <col min="6653" max="6856" width="3" style="2"/>
    <col min="6857" max="6858" width="3" style="2" customWidth="1"/>
    <col min="6859" max="6906" width="4.25" style="2" customWidth="1"/>
    <col min="6907" max="6908" width="3" style="2" customWidth="1"/>
    <col min="6909" max="7112" width="3" style="2"/>
    <col min="7113" max="7114" width="3" style="2" customWidth="1"/>
    <col min="7115" max="7162" width="4.25" style="2" customWidth="1"/>
    <col min="7163" max="7164" width="3" style="2" customWidth="1"/>
    <col min="7165" max="7368" width="3" style="2"/>
    <col min="7369" max="7370" width="3" style="2" customWidth="1"/>
    <col min="7371" max="7418" width="4.25" style="2" customWidth="1"/>
    <col min="7419" max="7420" width="3" style="2" customWidth="1"/>
    <col min="7421" max="7624" width="3" style="2"/>
    <col min="7625" max="7626" width="3" style="2" customWidth="1"/>
    <col min="7627" max="7674" width="4.25" style="2" customWidth="1"/>
    <col min="7675" max="7676" width="3" style="2" customWidth="1"/>
    <col min="7677" max="7880" width="3" style="2"/>
    <col min="7881" max="7882" width="3" style="2" customWidth="1"/>
    <col min="7883" max="7930" width="4.25" style="2" customWidth="1"/>
    <col min="7931" max="7932" width="3" style="2" customWidth="1"/>
    <col min="7933" max="8136" width="3" style="2"/>
    <col min="8137" max="8138" width="3" style="2" customWidth="1"/>
    <col min="8139" max="8186" width="4.25" style="2" customWidth="1"/>
    <col min="8187" max="8188" width="3" style="2" customWidth="1"/>
    <col min="8189" max="8392" width="3" style="2"/>
    <col min="8393" max="8394" width="3" style="2" customWidth="1"/>
    <col min="8395" max="8442" width="4.25" style="2" customWidth="1"/>
    <col min="8443" max="8444" width="3" style="2" customWidth="1"/>
    <col min="8445" max="8648" width="3" style="2"/>
    <col min="8649" max="8650" width="3" style="2" customWidth="1"/>
    <col min="8651" max="8698" width="4.25" style="2" customWidth="1"/>
    <col min="8699" max="8700" width="3" style="2" customWidth="1"/>
    <col min="8701" max="8904" width="3" style="2"/>
    <col min="8905" max="8906" width="3" style="2" customWidth="1"/>
    <col min="8907" max="8954" width="4.25" style="2" customWidth="1"/>
    <col min="8955" max="8956" width="3" style="2" customWidth="1"/>
    <col min="8957" max="9160" width="3" style="2"/>
    <col min="9161" max="9162" width="3" style="2" customWidth="1"/>
    <col min="9163" max="9210" width="4.25" style="2" customWidth="1"/>
    <col min="9211" max="9212" width="3" style="2" customWidth="1"/>
    <col min="9213" max="9416" width="3" style="2"/>
    <col min="9417" max="9418" width="3" style="2" customWidth="1"/>
    <col min="9419" max="9466" width="4.25" style="2" customWidth="1"/>
    <col min="9467" max="9468" width="3" style="2" customWidth="1"/>
    <col min="9469" max="9672" width="3" style="2"/>
    <col min="9673" max="9674" width="3" style="2" customWidth="1"/>
    <col min="9675" max="9722" width="4.25" style="2" customWidth="1"/>
    <col min="9723" max="9724" width="3" style="2" customWidth="1"/>
    <col min="9725" max="9928" width="3" style="2"/>
    <col min="9929" max="9930" width="3" style="2" customWidth="1"/>
    <col min="9931" max="9978" width="4.25" style="2" customWidth="1"/>
    <col min="9979" max="9980" width="3" style="2" customWidth="1"/>
    <col min="9981" max="10184" width="3" style="2"/>
    <col min="10185" max="10186" width="3" style="2" customWidth="1"/>
    <col min="10187" max="10234" width="4.25" style="2" customWidth="1"/>
    <col min="10235" max="10236" width="3" style="2" customWidth="1"/>
    <col min="10237" max="10440" width="3" style="2"/>
    <col min="10441" max="10442" width="3" style="2" customWidth="1"/>
    <col min="10443" max="10490" width="4.25" style="2" customWidth="1"/>
    <col min="10491" max="10492" width="3" style="2" customWidth="1"/>
    <col min="10493" max="10696" width="3" style="2"/>
    <col min="10697" max="10698" width="3" style="2" customWidth="1"/>
    <col min="10699" max="10746" width="4.25" style="2" customWidth="1"/>
    <col min="10747" max="10748" width="3" style="2" customWidth="1"/>
    <col min="10749" max="10952" width="3" style="2"/>
    <col min="10953" max="10954" width="3" style="2" customWidth="1"/>
    <col min="10955" max="11002" width="4.25" style="2" customWidth="1"/>
    <col min="11003" max="11004" width="3" style="2" customWidth="1"/>
    <col min="11005" max="11208" width="3" style="2"/>
    <col min="11209" max="11210" width="3" style="2" customWidth="1"/>
    <col min="11211" max="11258" width="4.25" style="2" customWidth="1"/>
    <col min="11259" max="11260" width="3" style="2" customWidth="1"/>
    <col min="11261" max="11464" width="3" style="2"/>
    <col min="11465" max="11466" width="3" style="2" customWidth="1"/>
    <col min="11467" max="11514" width="4.25" style="2" customWidth="1"/>
    <col min="11515" max="11516" width="3" style="2" customWidth="1"/>
    <col min="11517" max="11720" width="3" style="2"/>
    <col min="11721" max="11722" width="3" style="2" customWidth="1"/>
    <col min="11723" max="11770" width="4.25" style="2" customWidth="1"/>
    <col min="11771" max="11772" width="3" style="2" customWidth="1"/>
    <col min="11773" max="11976" width="3" style="2"/>
    <col min="11977" max="11978" width="3" style="2" customWidth="1"/>
    <col min="11979" max="12026" width="4.25" style="2" customWidth="1"/>
    <col min="12027" max="12028" width="3" style="2" customWidth="1"/>
    <col min="12029" max="12232" width="3" style="2"/>
    <col min="12233" max="12234" width="3" style="2" customWidth="1"/>
    <col min="12235" max="12282" width="4.25" style="2" customWidth="1"/>
    <col min="12283" max="12284" width="3" style="2" customWidth="1"/>
    <col min="12285" max="12488" width="3" style="2"/>
    <col min="12489" max="12490" width="3" style="2" customWidth="1"/>
    <col min="12491" max="12538" width="4.25" style="2" customWidth="1"/>
    <col min="12539" max="12540" width="3" style="2" customWidth="1"/>
    <col min="12541" max="12744" width="3" style="2"/>
    <col min="12745" max="12746" width="3" style="2" customWidth="1"/>
    <col min="12747" max="12794" width="4.25" style="2" customWidth="1"/>
    <col min="12795" max="12796" width="3" style="2" customWidth="1"/>
    <col min="12797" max="13000" width="3" style="2"/>
    <col min="13001" max="13002" width="3" style="2" customWidth="1"/>
    <col min="13003" max="13050" width="4.25" style="2" customWidth="1"/>
    <col min="13051" max="13052" width="3" style="2" customWidth="1"/>
    <col min="13053" max="13256" width="3" style="2"/>
    <col min="13257" max="13258" width="3" style="2" customWidth="1"/>
    <col min="13259" max="13306" width="4.25" style="2" customWidth="1"/>
    <col min="13307" max="13308" width="3" style="2" customWidth="1"/>
    <col min="13309" max="13512" width="3" style="2"/>
    <col min="13513" max="13514" width="3" style="2" customWidth="1"/>
    <col min="13515" max="13562" width="4.25" style="2" customWidth="1"/>
    <col min="13563" max="13564" width="3" style="2" customWidth="1"/>
    <col min="13565" max="13768" width="3" style="2"/>
    <col min="13769" max="13770" width="3" style="2" customWidth="1"/>
    <col min="13771" max="13818" width="4.25" style="2" customWidth="1"/>
    <col min="13819" max="13820" width="3" style="2" customWidth="1"/>
    <col min="13821" max="14024" width="3" style="2"/>
    <col min="14025" max="14026" width="3" style="2" customWidth="1"/>
    <col min="14027" max="14074" width="4.25" style="2" customWidth="1"/>
    <col min="14075" max="14076" width="3" style="2" customWidth="1"/>
    <col min="14077" max="14280" width="3" style="2"/>
    <col min="14281" max="14282" width="3" style="2" customWidth="1"/>
    <col min="14283" max="14330" width="4.25" style="2" customWidth="1"/>
    <col min="14331" max="14332" width="3" style="2" customWidth="1"/>
    <col min="14333" max="14536" width="3" style="2"/>
    <col min="14537" max="14538" width="3" style="2" customWidth="1"/>
    <col min="14539" max="14586" width="4.25" style="2" customWidth="1"/>
    <col min="14587" max="14588" width="3" style="2" customWidth="1"/>
    <col min="14589" max="14792" width="3" style="2"/>
    <col min="14793" max="14794" width="3" style="2" customWidth="1"/>
    <col min="14795" max="14842" width="4.25" style="2" customWidth="1"/>
    <col min="14843" max="14844" width="3" style="2" customWidth="1"/>
    <col min="14845" max="15048" width="3" style="2"/>
    <col min="15049" max="15050" width="3" style="2" customWidth="1"/>
    <col min="15051" max="15098" width="4.25" style="2" customWidth="1"/>
    <col min="15099" max="15100" width="3" style="2" customWidth="1"/>
    <col min="15101" max="15304" width="3" style="2"/>
    <col min="15305" max="15306" width="3" style="2" customWidth="1"/>
    <col min="15307" max="15354" width="4.25" style="2" customWidth="1"/>
    <col min="15355" max="15356" width="3" style="2" customWidth="1"/>
    <col min="15357" max="15560" width="3" style="2"/>
    <col min="15561" max="15562" width="3" style="2" customWidth="1"/>
    <col min="15563" max="15610" width="4.25" style="2" customWidth="1"/>
    <col min="15611" max="15612" width="3" style="2" customWidth="1"/>
    <col min="15613" max="15816" width="3" style="2"/>
    <col min="15817" max="15818" width="3" style="2" customWidth="1"/>
    <col min="15819" max="15866" width="4.25" style="2" customWidth="1"/>
    <col min="15867" max="15868" width="3" style="2" customWidth="1"/>
    <col min="15869" max="16072" width="3" style="2"/>
    <col min="16073" max="16074" width="3" style="2" customWidth="1"/>
    <col min="16075" max="16122" width="4.25" style="2" customWidth="1"/>
    <col min="16123" max="16124" width="3" style="2" customWidth="1"/>
    <col min="16125" max="16384" width="3" style="2"/>
  </cols>
  <sheetData>
    <row r="1" spans="1:34" ht="17.25" hidden="1" thickBot="1" x14ac:dyDescent="0.35">
      <c r="B1" s="790" t="s">
        <v>9</v>
      </c>
      <c r="C1" s="791"/>
      <c r="D1" s="791"/>
      <c r="E1" s="792"/>
      <c r="F1" s="7">
        <f>기본요금!C5</f>
        <v>131.82</v>
      </c>
      <c r="G1" s="4"/>
      <c r="H1" s="3"/>
      <c r="I1" s="790" t="s">
        <v>10</v>
      </c>
      <c r="J1" s="791"/>
      <c r="K1" s="792"/>
      <c r="L1" s="3"/>
      <c r="M1" s="6">
        <f>기본요금!C6</f>
        <v>1500</v>
      </c>
      <c r="N1" s="5"/>
    </row>
    <row r="2" spans="1:34" ht="31.5" x14ac:dyDescent="0.3">
      <c r="A2" s="793" t="s">
        <v>40</v>
      </c>
      <c r="B2" s="793"/>
      <c r="C2" s="793"/>
      <c r="D2" s="793"/>
      <c r="E2" s="793"/>
      <c r="F2" s="793"/>
      <c r="G2" s="793"/>
      <c r="H2" s="793"/>
      <c r="I2" s="793"/>
      <c r="J2" s="793"/>
      <c r="K2" s="793"/>
      <c r="L2" s="793"/>
      <c r="M2" s="793"/>
      <c r="N2" s="793"/>
      <c r="O2" s="793"/>
      <c r="P2" s="793"/>
      <c r="Q2" s="793"/>
      <c r="R2" s="793"/>
      <c r="S2" s="793"/>
      <c r="T2" s="793"/>
      <c r="U2" s="793"/>
      <c r="V2" s="793"/>
      <c r="W2" s="793"/>
      <c r="X2" s="793"/>
      <c r="Y2" s="793"/>
      <c r="Z2" s="793"/>
      <c r="AA2" s="793"/>
      <c r="AB2" s="793"/>
      <c r="AC2" s="793"/>
      <c r="AD2" s="793"/>
      <c r="AE2" s="793"/>
      <c r="AF2" s="793"/>
      <c r="AG2" s="793"/>
      <c r="AH2" s="793"/>
    </row>
    <row r="3" spans="1:34" s="32" customFormat="1" ht="36.75" customHeight="1" x14ac:dyDescent="0.3">
      <c r="A3" s="794" t="s">
        <v>11</v>
      </c>
      <c r="B3" s="795"/>
      <c r="C3" s="796">
        <v>1.1000000000000001</v>
      </c>
      <c r="D3" s="797"/>
      <c r="E3" s="798">
        <f>+C3+E4</f>
        <v>1.8</v>
      </c>
      <c r="F3" s="799"/>
      <c r="G3" s="798">
        <f>+E3+G6</f>
        <v>3.1</v>
      </c>
      <c r="H3" s="799"/>
      <c r="I3" s="798">
        <f>G3+I8</f>
        <v>4.5</v>
      </c>
      <c r="J3" s="799"/>
      <c r="K3" s="798">
        <f>I3+K10</f>
        <v>5.4</v>
      </c>
      <c r="L3" s="799"/>
      <c r="M3" s="798">
        <f>+K3+M12</f>
        <v>6.7</v>
      </c>
      <c r="N3" s="799"/>
      <c r="O3" s="798">
        <f>+M3+O14</f>
        <v>7.9</v>
      </c>
      <c r="P3" s="799"/>
      <c r="Q3" s="798">
        <f>+O3+Q16</f>
        <v>9</v>
      </c>
      <c r="R3" s="799"/>
      <c r="S3" s="798">
        <f>+Q3+S18</f>
        <v>9.9</v>
      </c>
      <c r="T3" s="799"/>
      <c r="U3" s="798">
        <f>+S3+U20</f>
        <v>11.1</v>
      </c>
      <c r="V3" s="799"/>
      <c r="W3" s="798">
        <f>+U3+W22</f>
        <v>12.299999999999999</v>
      </c>
      <c r="X3" s="799"/>
      <c r="Y3" s="798">
        <f>+W3+Y24</f>
        <v>13.6</v>
      </c>
      <c r="Z3" s="799"/>
      <c r="AA3" s="798">
        <f>+Y3+AA26</f>
        <v>14.799999999999999</v>
      </c>
      <c r="AB3" s="799"/>
      <c r="AC3" s="798">
        <f>+AA3+AC28</f>
        <v>15.799999999999999</v>
      </c>
      <c r="AD3" s="799"/>
      <c r="AE3" s="798">
        <f>+AC3+AE30</f>
        <v>16.899999999999999</v>
      </c>
      <c r="AF3" s="799"/>
      <c r="AG3" s="798">
        <f>+AE3+AG32</f>
        <v>18</v>
      </c>
      <c r="AH3" s="799"/>
    </row>
    <row r="4" spans="1:34" s="32" customFormat="1" ht="18" x14ac:dyDescent="0.3">
      <c r="A4" s="21"/>
      <c r="B4" s="22">
        <f>ROUND(A5*0.8,-1)</f>
        <v>1320</v>
      </c>
      <c r="C4" s="425" t="s">
        <v>1</v>
      </c>
      <c r="D4" s="426"/>
      <c r="E4" s="781">
        <v>0.7</v>
      </c>
      <c r="F4" s="782"/>
      <c r="G4" s="785">
        <f>E4+G6</f>
        <v>2</v>
      </c>
      <c r="H4" s="786"/>
      <c r="I4" s="785">
        <f>G4+I8</f>
        <v>3.4</v>
      </c>
      <c r="J4" s="786"/>
      <c r="K4" s="785">
        <f>I4+K10</f>
        <v>4.3</v>
      </c>
      <c r="L4" s="786"/>
      <c r="M4" s="785">
        <f>K4+M12</f>
        <v>5.6</v>
      </c>
      <c r="N4" s="786"/>
      <c r="O4" s="785">
        <f>M4+O14</f>
        <v>6.8</v>
      </c>
      <c r="P4" s="786"/>
      <c r="Q4" s="785">
        <f>O4+Q16</f>
        <v>7.9</v>
      </c>
      <c r="R4" s="786"/>
      <c r="S4" s="785">
        <f>Q4+S18</f>
        <v>8.8000000000000007</v>
      </c>
      <c r="T4" s="786"/>
      <c r="U4" s="785">
        <f>S4+U20</f>
        <v>10</v>
      </c>
      <c r="V4" s="786"/>
      <c r="W4" s="785">
        <f>U4+W22</f>
        <v>11.2</v>
      </c>
      <c r="X4" s="786"/>
      <c r="Y4" s="785">
        <f>W4+Y24</f>
        <v>12.5</v>
      </c>
      <c r="Z4" s="786"/>
      <c r="AA4" s="785">
        <f>Y4+AA26</f>
        <v>13.7</v>
      </c>
      <c r="AB4" s="786"/>
      <c r="AC4" s="785">
        <f>AA4+AC28</f>
        <v>14.7</v>
      </c>
      <c r="AD4" s="786"/>
      <c r="AE4" s="785">
        <f>AC4+AE30</f>
        <v>15.799999999999999</v>
      </c>
      <c r="AF4" s="786"/>
      <c r="AG4" s="785">
        <f>AE4+AG32</f>
        <v>16.899999999999999</v>
      </c>
      <c r="AH4" s="786"/>
    </row>
    <row r="5" spans="1:34" s="32" customFormat="1" ht="18" x14ac:dyDescent="0.3">
      <c r="A5" s="23">
        <f>$M$1+(ROUND(INT($F$1*(C3)),-1))</f>
        <v>1650</v>
      </c>
      <c r="B5" s="24"/>
      <c r="C5" s="427"/>
      <c r="D5" s="428"/>
      <c r="E5" s="783"/>
      <c r="F5" s="784"/>
      <c r="G5" s="787"/>
      <c r="H5" s="788"/>
      <c r="I5" s="787"/>
      <c r="J5" s="788"/>
      <c r="K5" s="787"/>
      <c r="L5" s="788"/>
      <c r="M5" s="787"/>
      <c r="N5" s="788"/>
      <c r="O5" s="787"/>
      <c r="P5" s="788"/>
      <c r="Q5" s="787"/>
      <c r="R5" s="788"/>
      <c r="S5" s="787"/>
      <c r="T5" s="788"/>
      <c r="U5" s="787"/>
      <c r="V5" s="788"/>
      <c r="W5" s="787"/>
      <c r="X5" s="788"/>
      <c r="Y5" s="787"/>
      <c r="Z5" s="788"/>
      <c r="AA5" s="787"/>
      <c r="AB5" s="788"/>
      <c r="AC5" s="787"/>
      <c r="AD5" s="788"/>
      <c r="AE5" s="787"/>
      <c r="AF5" s="788"/>
      <c r="AG5" s="787"/>
      <c r="AH5" s="788"/>
    </row>
    <row r="6" spans="1:34" s="32" customFormat="1" ht="18" x14ac:dyDescent="0.3">
      <c r="A6" s="21"/>
      <c r="B6" s="22">
        <f t="shared" ref="B6" si="0">ROUND(A7*0.8,-1)</f>
        <v>1390</v>
      </c>
      <c r="C6" s="14"/>
      <c r="D6" s="10">
        <f>ROUND(C7*0.8,-1)</f>
        <v>880</v>
      </c>
      <c r="E6" s="425" t="s">
        <v>2</v>
      </c>
      <c r="F6" s="426"/>
      <c r="G6" s="781">
        <v>1.3</v>
      </c>
      <c r="H6" s="782"/>
      <c r="I6" s="785">
        <f>G6+I8</f>
        <v>2.7</v>
      </c>
      <c r="J6" s="786"/>
      <c r="K6" s="785">
        <f>I6+K10</f>
        <v>3.6</v>
      </c>
      <c r="L6" s="786"/>
      <c r="M6" s="785">
        <f>K6+M12</f>
        <v>4.9000000000000004</v>
      </c>
      <c r="N6" s="786"/>
      <c r="O6" s="785">
        <f>M6+O14</f>
        <v>6.1000000000000005</v>
      </c>
      <c r="P6" s="786"/>
      <c r="Q6" s="785">
        <f>O6+Q16</f>
        <v>7.2000000000000011</v>
      </c>
      <c r="R6" s="786"/>
      <c r="S6" s="785">
        <f>Q6+S18</f>
        <v>8.1000000000000014</v>
      </c>
      <c r="T6" s="786"/>
      <c r="U6" s="785">
        <f>S6+U20</f>
        <v>9.3000000000000007</v>
      </c>
      <c r="V6" s="786"/>
      <c r="W6" s="785">
        <f>U6+W22</f>
        <v>10.5</v>
      </c>
      <c r="X6" s="786"/>
      <c r="Y6" s="785">
        <f>W6+Y24</f>
        <v>11.8</v>
      </c>
      <c r="Z6" s="786"/>
      <c r="AA6" s="785">
        <f>Y6+AA26</f>
        <v>13</v>
      </c>
      <c r="AB6" s="786"/>
      <c r="AC6" s="785">
        <f>AA6+AC28</f>
        <v>14</v>
      </c>
      <c r="AD6" s="786"/>
      <c r="AE6" s="785">
        <f>AC6+AE30</f>
        <v>15.1</v>
      </c>
      <c r="AF6" s="786"/>
      <c r="AG6" s="785">
        <f>AE6+AG32</f>
        <v>16.2</v>
      </c>
      <c r="AH6" s="786"/>
    </row>
    <row r="7" spans="1:34" s="32" customFormat="1" ht="18" x14ac:dyDescent="0.3">
      <c r="A7" s="23">
        <f>$M$1+(ROUND(INT($F$1*(E3)),-1))</f>
        <v>1740</v>
      </c>
      <c r="B7" s="24"/>
      <c r="C7" s="15">
        <f>IF((E4)&lt;=8,1100,1100+ROUND(INT(((E4-8)*107.84)),-1))</f>
        <v>1100</v>
      </c>
      <c r="D7" s="16"/>
      <c r="E7" s="427"/>
      <c r="F7" s="428"/>
      <c r="G7" s="783"/>
      <c r="H7" s="784"/>
      <c r="I7" s="787"/>
      <c r="J7" s="788"/>
      <c r="K7" s="787"/>
      <c r="L7" s="788"/>
      <c r="M7" s="787"/>
      <c r="N7" s="788"/>
      <c r="O7" s="787"/>
      <c r="P7" s="788"/>
      <c r="Q7" s="787"/>
      <c r="R7" s="788"/>
      <c r="S7" s="787"/>
      <c r="T7" s="788"/>
      <c r="U7" s="787"/>
      <c r="V7" s="788"/>
      <c r="W7" s="787"/>
      <c r="X7" s="788"/>
      <c r="Y7" s="787"/>
      <c r="Z7" s="788"/>
      <c r="AA7" s="787"/>
      <c r="AB7" s="788"/>
      <c r="AC7" s="787"/>
      <c r="AD7" s="788"/>
      <c r="AE7" s="787"/>
      <c r="AF7" s="788"/>
      <c r="AG7" s="787"/>
      <c r="AH7" s="788"/>
    </row>
    <row r="8" spans="1:34" s="32" customFormat="1" ht="18" x14ac:dyDescent="0.3">
      <c r="A8" s="21"/>
      <c r="B8" s="22">
        <f t="shared" ref="B8" si="1">ROUND(A9*0.8,-1)</f>
        <v>1530</v>
      </c>
      <c r="C8" s="14"/>
      <c r="D8" s="10">
        <f>ROUND(C9*0.8,-1)</f>
        <v>880</v>
      </c>
      <c r="E8" s="14"/>
      <c r="F8" s="10">
        <f>ROUND(E9*0.8,-1)</f>
        <v>880</v>
      </c>
      <c r="G8" s="425" t="s">
        <v>3</v>
      </c>
      <c r="H8" s="426"/>
      <c r="I8" s="781">
        <v>1.4</v>
      </c>
      <c r="J8" s="782"/>
      <c r="K8" s="777">
        <f>I8+K10</f>
        <v>2.2999999999999998</v>
      </c>
      <c r="L8" s="778"/>
      <c r="M8" s="777">
        <f>K8+M12</f>
        <v>3.5999999999999996</v>
      </c>
      <c r="N8" s="778"/>
      <c r="O8" s="777">
        <f>M8+O14</f>
        <v>4.8</v>
      </c>
      <c r="P8" s="778"/>
      <c r="Q8" s="777">
        <f>O8+Q16</f>
        <v>5.9</v>
      </c>
      <c r="R8" s="778"/>
      <c r="S8" s="777">
        <f>Q8+S18</f>
        <v>6.8000000000000007</v>
      </c>
      <c r="T8" s="778"/>
      <c r="U8" s="777">
        <f>S8+U20</f>
        <v>8</v>
      </c>
      <c r="V8" s="778"/>
      <c r="W8" s="777">
        <f>U8+W22</f>
        <v>9.1999999999999993</v>
      </c>
      <c r="X8" s="778"/>
      <c r="Y8" s="777">
        <f>W8+Y24</f>
        <v>10.5</v>
      </c>
      <c r="Z8" s="778"/>
      <c r="AA8" s="777">
        <f>Y8+AA26</f>
        <v>11.7</v>
      </c>
      <c r="AB8" s="778"/>
      <c r="AC8" s="777">
        <f>AA8+AC28</f>
        <v>12.7</v>
      </c>
      <c r="AD8" s="778"/>
      <c r="AE8" s="777">
        <f>AC8+AE30</f>
        <v>13.799999999999999</v>
      </c>
      <c r="AF8" s="778"/>
      <c r="AG8" s="777">
        <f>AE8+AG32</f>
        <v>14.899999999999999</v>
      </c>
      <c r="AH8" s="778"/>
    </row>
    <row r="9" spans="1:34" s="32" customFormat="1" ht="18" x14ac:dyDescent="0.3">
      <c r="A9" s="23">
        <f>$M$1+(ROUND(INT($F$1*(G3)),-1))</f>
        <v>1910</v>
      </c>
      <c r="B9" s="24"/>
      <c r="C9" s="15">
        <f>IF((G4)&lt;=8,1100,1100+ROUND(INT(((G4-8)*107.84)),-1))</f>
        <v>1100</v>
      </c>
      <c r="D9" s="16"/>
      <c r="E9" s="15">
        <f>IF((G6)&lt;=8,1100,1100+ROUND(INT(((G6-8)*107.84)),-1))</f>
        <v>1100</v>
      </c>
      <c r="F9" s="16"/>
      <c r="G9" s="427"/>
      <c r="H9" s="428"/>
      <c r="I9" s="783"/>
      <c r="J9" s="784"/>
      <c r="K9" s="779"/>
      <c r="L9" s="780"/>
      <c r="M9" s="779"/>
      <c r="N9" s="780"/>
      <c r="O9" s="779"/>
      <c r="P9" s="780"/>
      <c r="Q9" s="779"/>
      <c r="R9" s="780"/>
      <c r="S9" s="779"/>
      <c r="T9" s="780"/>
      <c r="U9" s="779"/>
      <c r="V9" s="780"/>
      <c r="W9" s="779"/>
      <c r="X9" s="780"/>
      <c r="Y9" s="779"/>
      <c r="Z9" s="780"/>
      <c r="AA9" s="779"/>
      <c r="AB9" s="780"/>
      <c r="AC9" s="779"/>
      <c r="AD9" s="780"/>
      <c r="AE9" s="779"/>
      <c r="AF9" s="780"/>
      <c r="AG9" s="779"/>
      <c r="AH9" s="780"/>
    </row>
    <row r="10" spans="1:34" s="32" customFormat="1" ht="18" x14ac:dyDescent="0.3">
      <c r="A10" s="21" t="s">
        <v>0</v>
      </c>
      <c r="B10" s="22">
        <f t="shared" ref="B10" si="2">ROUND(A11*0.8,-1)</f>
        <v>1670</v>
      </c>
      <c r="C10" s="14"/>
      <c r="D10" s="10">
        <f t="shared" ref="D10" si="3">ROUND(C11*0.8,-1)</f>
        <v>880</v>
      </c>
      <c r="E10" s="14"/>
      <c r="F10" s="10">
        <f t="shared" ref="F10" si="4">ROUND(E11*0.8,-1)</f>
        <v>880</v>
      </c>
      <c r="G10" s="14"/>
      <c r="H10" s="11">
        <f t="shared" ref="H10" si="5">ROUND(G11*0.8,-1)</f>
        <v>880</v>
      </c>
      <c r="I10" s="425" t="s">
        <v>20</v>
      </c>
      <c r="J10" s="426"/>
      <c r="K10" s="781">
        <v>0.9</v>
      </c>
      <c r="L10" s="782"/>
      <c r="M10" s="785">
        <f>K10+M12</f>
        <v>2.2000000000000002</v>
      </c>
      <c r="N10" s="786"/>
      <c r="O10" s="785">
        <f>M10+O14</f>
        <v>3.4000000000000004</v>
      </c>
      <c r="P10" s="786"/>
      <c r="Q10" s="785">
        <f>O10+Q16</f>
        <v>4.5</v>
      </c>
      <c r="R10" s="786"/>
      <c r="S10" s="785">
        <f>Q10+S18</f>
        <v>5.4</v>
      </c>
      <c r="T10" s="786"/>
      <c r="U10" s="785">
        <f>S10+U20</f>
        <v>6.6000000000000005</v>
      </c>
      <c r="V10" s="786"/>
      <c r="W10" s="785">
        <f>U10+W22</f>
        <v>7.8000000000000007</v>
      </c>
      <c r="X10" s="786"/>
      <c r="Y10" s="785">
        <f>W10+Y24</f>
        <v>9.1000000000000014</v>
      </c>
      <c r="Z10" s="786"/>
      <c r="AA10" s="785">
        <f>Y10+AA26</f>
        <v>10.3</v>
      </c>
      <c r="AB10" s="786"/>
      <c r="AC10" s="785">
        <f>AA10+AC28</f>
        <v>11.3</v>
      </c>
      <c r="AD10" s="786"/>
      <c r="AE10" s="785">
        <f>AC10+AE30</f>
        <v>12.4</v>
      </c>
      <c r="AF10" s="786"/>
      <c r="AG10" s="785">
        <f>AE10+AG32</f>
        <v>13.5</v>
      </c>
      <c r="AH10" s="786"/>
    </row>
    <row r="11" spans="1:34" s="32" customFormat="1" ht="18" x14ac:dyDescent="0.3">
      <c r="A11" s="23">
        <f>$M$1+(ROUND(INT($F$1*(I3)),-1))</f>
        <v>2090</v>
      </c>
      <c r="B11" s="24"/>
      <c r="C11" s="15">
        <f>IF((I4)&lt;=8,1100,1100+ROUND(INT(((I4-8)*107.84)),-1))</f>
        <v>1100</v>
      </c>
      <c r="D11" s="16"/>
      <c r="E11" s="15">
        <f>IF((I6)&lt;=8,1100,1100+ROUND(INT(((I6-8)*107.84)),-1))</f>
        <v>1100</v>
      </c>
      <c r="F11" s="16"/>
      <c r="G11" s="17">
        <f>IF((I8)&lt;=8,1100,1100+ROUND(INT(((I8-8)*107.84)),-1))</f>
        <v>1100</v>
      </c>
      <c r="H11" s="13"/>
      <c r="I11" s="427"/>
      <c r="J11" s="428"/>
      <c r="K11" s="783"/>
      <c r="L11" s="784"/>
      <c r="M11" s="787"/>
      <c r="N11" s="788"/>
      <c r="O11" s="787"/>
      <c r="P11" s="788"/>
      <c r="Q11" s="787"/>
      <c r="R11" s="788"/>
      <c r="S11" s="787"/>
      <c r="T11" s="788"/>
      <c r="U11" s="787"/>
      <c r="V11" s="788"/>
      <c r="W11" s="787"/>
      <c r="X11" s="788"/>
      <c r="Y11" s="787"/>
      <c r="Z11" s="788"/>
      <c r="AA11" s="787"/>
      <c r="AB11" s="788"/>
      <c r="AC11" s="787"/>
      <c r="AD11" s="788"/>
      <c r="AE11" s="787"/>
      <c r="AF11" s="788"/>
      <c r="AG11" s="787"/>
      <c r="AH11" s="788"/>
    </row>
    <row r="12" spans="1:34" s="32" customFormat="1" ht="18" x14ac:dyDescent="0.3">
      <c r="A12" s="21" t="s">
        <v>0</v>
      </c>
      <c r="B12" s="22">
        <f t="shared" ref="B12" si="6">ROUND(A13*0.8,-1)</f>
        <v>1770</v>
      </c>
      <c r="C12" s="14"/>
      <c r="D12" s="10">
        <f t="shared" ref="D12" si="7">ROUND(C13*0.8,-1)</f>
        <v>880</v>
      </c>
      <c r="E12" s="14"/>
      <c r="F12" s="10">
        <f t="shared" ref="F12" si="8">ROUND(E13*0.8,-1)</f>
        <v>880</v>
      </c>
      <c r="G12" s="14"/>
      <c r="H12" s="11">
        <f t="shared" ref="H12" si="9">ROUND(G13*0.8,-1)</f>
        <v>880</v>
      </c>
      <c r="I12" s="25"/>
      <c r="J12" s="26">
        <f t="shared" ref="J12" si="10">ROUND(I13*0.8,-1)</f>
        <v>880</v>
      </c>
      <c r="K12" s="425" t="s">
        <v>21</v>
      </c>
      <c r="L12" s="426"/>
      <c r="M12" s="781">
        <v>1.3</v>
      </c>
      <c r="N12" s="782"/>
      <c r="O12" s="777">
        <f>M12+O14</f>
        <v>2.5</v>
      </c>
      <c r="P12" s="778"/>
      <c r="Q12" s="777">
        <f>O12+Q16</f>
        <v>3.6</v>
      </c>
      <c r="R12" s="778"/>
      <c r="S12" s="777">
        <f>Q12+S18</f>
        <v>4.5</v>
      </c>
      <c r="T12" s="778"/>
      <c r="U12" s="777">
        <f>S12+U20</f>
        <v>5.7</v>
      </c>
      <c r="V12" s="778"/>
      <c r="W12" s="777">
        <f>U12+W22</f>
        <v>6.9</v>
      </c>
      <c r="X12" s="778"/>
      <c r="Y12" s="777">
        <f>W12+Y24</f>
        <v>8.2000000000000011</v>
      </c>
      <c r="Z12" s="778"/>
      <c r="AA12" s="777">
        <f>Y12+AA26</f>
        <v>9.4</v>
      </c>
      <c r="AB12" s="778"/>
      <c r="AC12" s="777">
        <f>AA12+AC28</f>
        <v>10.4</v>
      </c>
      <c r="AD12" s="778"/>
      <c r="AE12" s="777">
        <f>AC12+AE30</f>
        <v>11.5</v>
      </c>
      <c r="AF12" s="778"/>
      <c r="AG12" s="777">
        <f>AE12+AG32</f>
        <v>12.6</v>
      </c>
      <c r="AH12" s="778"/>
    </row>
    <row r="13" spans="1:34" s="32" customFormat="1" ht="18" x14ac:dyDescent="0.3">
      <c r="A13" s="23">
        <f>$M$1+(ROUND(INT($F$1*(K3)),-1))</f>
        <v>2210</v>
      </c>
      <c r="B13" s="24"/>
      <c r="C13" s="15">
        <f>IF((K4)&lt;=8,1100,1100+ROUND(INT(((K4-8)*107.84)),-1))</f>
        <v>1100</v>
      </c>
      <c r="D13" s="16"/>
      <c r="E13" s="15">
        <f>IF((K6)&lt;=8,1100,1100+ROUND(INT(((K6-8)*107.84)),-1))</f>
        <v>1100</v>
      </c>
      <c r="F13" s="16"/>
      <c r="G13" s="17">
        <f>IF((K8)&lt;=8,1100,1100+ROUND(INT(((K8-8)*107.84)),-1))</f>
        <v>1100</v>
      </c>
      <c r="H13" s="13"/>
      <c r="I13" s="27">
        <f>IF((K10)&lt;=8,1100,1100+ROUND(INT(((K10-8)*107.84)),-1))</f>
        <v>1100</v>
      </c>
      <c r="J13" s="28"/>
      <c r="K13" s="427"/>
      <c r="L13" s="428"/>
      <c r="M13" s="783"/>
      <c r="N13" s="784"/>
      <c r="O13" s="779"/>
      <c r="P13" s="780"/>
      <c r="Q13" s="779"/>
      <c r="R13" s="780"/>
      <c r="S13" s="779"/>
      <c r="T13" s="780"/>
      <c r="U13" s="779"/>
      <c r="V13" s="780"/>
      <c r="W13" s="779"/>
      <c r="X13" s="780"/>
      <c r="Y13" s="779"/>
      <c r="Z13" s="780"/>
      <c r="AA13" s="779"/>
      <c r="AB13" s="780"/>
      <c r="AC13" s="779"/>
      <c r="AD13" s="780"/>
      <c r="AE13" s="779"/>
      <c r="AF13" s="780"/>
      <c r="AG13" s="779"/>
      <c r="AH13" s="780"/>
    </row>
    <row r="14" spans="1:34" s="32" customFormat="1" ht="18" x14ac:dyDescent="0.3">
      <c r="A14" s="21" t="s">
        <v>0</v>
      </c>
      <c r="B14" s="22">
        <f t="shared" ref="B14" si="11">ROUND(A15*0.8,-1)</f>
        <v>1900</v>
      </c>
      <c r="C14" s="14"/>
      <c r="D14" s="10">
        <f t="shared" ref="D14" si="12">ROUND(C15*0.8,-1)</f>
        <v>880</v>
      </c>
      <c r="E14" s="14"/>
      <c r="F14" s="10">
        <f t="shared" ref="F14" si="13">ROUND(E15*0.8,-1)</f>
        <v>880</v>
      </c>
      <c r="G14" s="14"/>
      <c r="H14" s="11">
        <f t="shared" ref="H14" si="14">ROUND(G15*0.8,-1)</f>
        <v>880</v>
      </c>
      <c r="I14" s="25"/>
      <c r="J14" s="26">
        <f t="shared" ref="J14:P18" si="15">ROUND(I15*0.8,-1)</f>
        <v>880</v>
      </c>
      <c r="K14" s="25"/>
      <c r="L14" s="22">
        <f t="shared" si="15"/>
        <v>880</v>
      </c>
      <c r="M14" s="425" t="s">
        <v>22</v>
      </c>
      <c r="N14" s="426"/>
      <c r="O14" s="781">
        <v>1.2</v>
      </c>
      <c r="P14" s="782"/>
      <c r="Q14" s="785">
        <f>O14+Q16</f>
        <v>2.2999999999999998</v>
      </c>
      <c r="R14" s="786"/>
      <c r="S14" s="785">
        <f>Q14+S18</f>
        <v>3.1999999999999997</v>
      </c>
      <c r="T14" s="786"/>
      <c r="U14" s="785">
        <f>S14+U20</f>
        <v>4.3999999999999995</v>
      </c>
      <c r="V14" s="786"/>
      <c r="W14" s="785">
        <f>U14+W22</f>
        <v>5.6</v>
      </c>
      <c r="X14" s="786"/>
      <c r="Y14" s="785">
        <f>W14+Y24</f>
        <v>6.8999999999999995</v>
      </c>
      <c r="Z14" s="786"/>
      <c r="AA14" s="785">
        <f>Y14+AA26</f>
        <v>8.1</v>
      </c>
      <c r="AB14" s="786"/>
      <c r="AC14" s="785">
        <f>AA14+AC28</f>
        <v>9.1</v>
      </c>
      <c r="AD14" s="786"/>
      <c r="AE14" s="785">
        <f>AC14+AE30</f>
        <v>10.199999999999999</v>
      </c>
      <c r="AF14" s="786"/>
      <c r="AG14" s="785">
        <f>AE14+AG32</f>
        <v>11.299999999999999</v>
      </c>
      <c r="AH14" s="786"/>
    </row>
    <row r="15" spans="1:34" s="32" customFormat="1" ht="18" x14ac:dyDescent="0.3">
      <c r="A15" s="23">
        <f>$M$1+(ROUND(INT($F$1*(M3)),-1))</f>
        <v>2380</v>
      </c>
      <c r="B15" s="24"/>
      <c r="C15" s="15">
        <f>IF((M4)&lt;=8,1100,1100+ROUND(INT(((O4-8)*107.84)),-1))</f>
        <v>1100</v>
      </c>
      <c r="D15" s="16"/>
      <c r="E15" s="15">
        <f>IF((M6)&lt;=8,1100,1100+ROUND(INT(((M6-8)*107.84)),-1))</f>
        <v>1100</v>
      </c>
      <c r="F15" s="16"/>
      <c r="G15" s="17">
        <f>IF((M8)&lt;=8,1100,1100+ROUND(INT(((M8-8)*107.84)),-1))</f>
        <v>1100</v>
      </c>
      <c r="H15" s="13"/>
      <c r="I15" s="27">
        <f>IF((M10)&lt;=8,1100,1100+ROUND(INT(((M10-8)*107.84)),-1))</f>
        <v>1100</v>
      </c>
      <c r="J15" s="28"/>
      <c r="K15" s="30">
        <f>IF((M12)&lt;=8,1100,1100+ROUND(INT(((M12-8)*107.84)),-1))</f>
        <v>1100</v>
      </c>
      <c r="L15" s="24"/>
      <c r="M15" s="427"/>
      <c r="N15" s="428"/>
      <c r="O15" s="783"/>
      <c r="P15" s="784"/>
      <c r="Q15" s="787"/>
      <c r="R15" s="788"/>
      <c r="S15" s="787"/>
      <c r="T15" s="788"/>
      <c r="U15" s="787"/>
      <c r="V15" s="788"/>
      <c r="W15" s="787"/>
      <c r="X15" s="788"/>
      <c r="Y15" s="787"/>
      <c r="Z15" s="788"/>
      <c r="AA15" s="787"/>
      <c r="AB15" s="788"/>
      <c r="AC15" s="787"/>
      <c r="AD15" s="788"/>
      <c r="AE15" s="787"/>
      <c r="AF15" s="788"/>
      <c r="AG15" s="787"/>
      <c r="AH15" s="788"/>
    </row>
    <row r="16" spans="1:34" s="32" customFormat="1" ht="18" x14ac:dyDescent="0.3">
      <c r="A16" s="21"/>
      <c r="B16" s="22">
        <f t="shared" ref="B16" si="16">ROUND(A17*0.8,-1)</f>
        <v>2030</v>
      </c>
      <c r="C16" s="14"/>
      <c r="D16" s="10">
        <f t="shared" ref="D16" si="17">ROUND(C17*0.8,-1)</f>
        <v>880</v>
      </c>
      <c r="E16" s="14"/>
      <c r="F16" s="10">
        <f t="shared" ref="F16" si="18">ROUND(E17*0.8,-1)</f>
        <v>880</v>
      </c>
      <c r="G16" s="14"/>
      <c r="H16" s="11">
        <f t="shared" ref="H16" si="19">ROUND(G17*0.8,-1)</f>
        <v>880</v>
      </c>
      <c r="I16" s="25"/>
      <c r="J16" s="26">
        <f t="shared" ref="J16:P20" si="20">ROUND(I17*0.8,-1)</f>
        <v>880</v>
      </c>
      <c r="K16" s="25"/>
      <c r="L16" s="22">
        <f t="shared" si="20"/>
        <v>880</v>
      </c>
      <c r="M16" s="25"/>
      <c r="N16" s="22">
        <f t="shared" si="15"/>
        <v>880</v>
      </c>
      <c r="O16" s="425" t="s">
        <v>23</v>
      </c>
      <c r="P16" s="426"/>
      <c r="Q16" s="781">
        <v>1.1000000000000001</v>
      </c>
      <c r="R16" s="782"/>
      <c r="S16" s="777">
        <f>Q16+S18</f>
        <v>2</v>
      </c>
      <c r="T16" s="778"/>
      <c r="U16" s="777">
        <f>S16+U20</f>
        <v>3.2</v>
      </c>
      <c r="V16" s="778"/>
      <c r="W16" s="777">
        <f>U16+W22</f>
        <v>4.4000000000000004</v>
      </c>
      <c r="X16" s="778"/>
      <c r="Y16" s="777">
        <f>W16+Y24</f>
        <v>5.7</v>
      </c>
      <c r="Z16" s="778"/>
      <c r="AA16" s="777">
        <f>Y16+AA26</f>
        <v>6.9</v>
      </c>
      <c r="AB16" s="778"/>
      <c r="AC16" s="777">
        <f>AA16+AC28</f>
        <v>7.9</v>
      </c>
      <c r="AD16" s="778"/>
      <c r="AE16" s="777">
        <f>AC16+AE30</f>
        <v>9</v>
      </c>
      <c r="AF16" s="778"/>
      <c r="AG16" s="777">
        <f>AE16+AG32</f>
        <v>10.1</v>
      </c>
      <c r="AH16" s="778"/>
    </row>
    <row r="17" spans="1:34" s="32" customFormat="1" ht="18" x14ac:dyDescent="0.3">
      <c r="A17" s="23">
        <f>$M$1+(ROUND(INT($F$1*(O3)),-1))</f>
        <v>2540</v>
      </c>
      <c r="B17" s="24"/>
      <c r="C17" s="15">
        <f>IF((O4)&lt;=8,1100,1100+ROUND(INT(((O4-8)*107.84)),-1))</f>
        <v>1100</v>
      </c>
      <c r="D17" s="16"/>
      <c r="E17" s="15">
        <f>IF((O6)&lt;=8,1100,1100+ROUND(INT(((O6-8)*107.84)),-1))</f>
        <v>1100</v>
      </c>
      <c r="F17" s="16"/>
      <c r="G17" s="17">
        <f>IF((O8)&lt;=8,1100,1100+ROUND(INT(((O8-8)*107.84)),-1))</f>
        <v>1100</v>
      </c>
      <c r="H17" s="13"/>
      <c r="I17" s="27">
        <f>IF((O10)&lt;=8,1100,1100+ROUND(INT(((O10-8)*107.84)),-1))</f>
        <v>1100</v>
      </c>
      <c r="J17" s="28"/>
      <c r="K17" s="30">
        <f>IF((O12)&lt;=8,1100,1100+ROUND(INT(((O12-8)*107.84)),-1))</f>
        <v>1100</v>
      </c>
      <c r="L17" s="24"/>
      <c r="M17" s="30">
        <f>IF((O14)&lt;=8,1100,1100+ROUND(INT(((O14-8)*107.84)),-1))</f>
        <v>1100</v>
      </c>
      <c r="N17" s="24"/>
      <c r="O17" s="427"/>
      <c r="P17" s="428"/>
      <c r="Q17" s="783"/>
      <c r="R17" s="784"/>
      <c r="S17" s="779"/>
      <c r="T17" s="780"/>
      <c r="U17" s="779"/>
      <c r="V17" s="780"/>
      <c r="W17" s="779"/>
      <c r="X17" s="780"/>
      <c r="Y17" s="779"/>
      <c r="Z17" s="780"/>
      <c r="AA17" s="779"/>
      <c r="AB17" s="780"/>
      <c r="AC17" s="779"/>
      <c r="AD17" s="780"/>
      <c r="AE17" s="779"/>
      <c r="AF17" s="780"/>
      <c r="AG17" s="779"/>
      <c r="AH17" s="780"/>
    </row>
    <row r="18" spans="1:34" s="32" customFormat="1" ht="18" x14ac:dyDescent="0.3">
      <c r="A18" s="21" t="s">
        <v>0</v>
      </c>
      <c r="B18" s="22">
        <f t="shared" ref="B18" si="21">ROUND(A19*0.8,-1)</f>
        <v>2150</v>
      </c>
      <c r="C18" s="14"/>
      <c r="D18" s="10">
        <f t="shared" ref="D18" si="22">ROUND(C19*0.8,-1)</f>
        <v>880</v>
      </c>
      <c r="E18" s="14"/>
      <c r="F18" s="10">
        <f t="shared" ref="F18" si="23">ROUND(E19*0.8,-1)</f>
        <v>880</v>
      </c>
      <c r="G18" s="14"/>
      <c r="H18" s="11">
        <f t="shared" ref="H18" si="24">ROUND(G19*0.8,-1)</f>
        <v>880</v>
      </c>
      <c r="I18" s="25"/>
      <c r="J18" s="26">
        <f t="shared" ref="J18:P22" si="25">ROUND(I19*0.8,-1)</f>
        <v>880</v>
      </c>
      <c r="K18" s="25"/>
      <c r="L18" s="22">
        <f t="shared" si="25"/>
        <v>880</v>
      </c>
      <c r="M18" s="25"/>
      <c r="N18" s="22">
        <f t="shared" si="20"/>
        <v>880</v>
      </c>
      <c r="O18" s="25"/>
      <c r="P18" s="22">
        <f t="shared" si="15"/>
        <v>880</v>
      </c>
      <c r="Q18" s="425" t="s">
        <v>6</v>
      </c>
      <c r="R18" s="426"/>
      <c r="S18" s="781">
        <v>0.9</v>
      </c>
      <c r="T18" s="782"/>
      <c r="U18" s="785">
        <f>S18+U20</f>
        <v>2.1</v>
      </c>
      <c r="V18" s="786"/>
      <c r="W18" s="785">
        <f>U18+W22</f>
        <v>3.3</v>
      </c>
      <c r="X18" s="786"/>
      <c r="Y18" s="785">
        <f>W18+Y24</f>
        <v>4.5999999999999996</v>
      </c>
      <c r="Z18" s="786"/>
      <c r="AA18" s="785">
        <f>Y18+AA26</f>
        <v>5.8</v>
      </c>
      <c r="AB18" s="786"/>
      <c r="AC18" s="785">
        <f>AA18+AC28</f>
        <v>6.8</v>
      </c>
      <c r="AD18" s="786"/>
      <c r="AE18" s="785">
        <f>AC18+AE30</f>
        <v>7.9</v>
      </c>
      <c r="AF18" s="786"/>
      <c r="AG18" s="785">
        <f>AE18+AG32</f>
        <v>9</v>
      </c>
      <c r="AH18" s="786"/>
    </row>
    <row r="19" spans="1:34" s="32" customFormat="1" ht="18" x14ac:dyDescent="0.3">
      <c r="A19" s="23">
        <f>$M$1+(ROUND(INT($F$1*(Q3)),-1))</f>
        <v>2690</v>
      </c>
      <c r="B19" s="24"/>
      <c r="C19" s="15">
        <f>IF((Q4)&lt;=8,1100,1100+ROUND(INT(((Q4-8)*107.84)),-1))</f>
        <v>1100</v>
      </c>
      <c r="D19" s="16"/>
      <c r="E19" s="15">
        <f>IF((Q6)&lt;=8,1100,1100+ROUND(INT(((Q6-8)*107.84)),-1))</f>
        <v>1100</v>
      </c>
      <c r="F19" s="16"/>
      <c r="G19" s="17">
        <f>IF((Q8)&lt;=8,1100,1100+ROUND(INT(((Q8-8)*107.84)),-1))</f>
        <v>1100</v>
      </c>
      <c r="H19" s="13"/>
      <c r="I19" s="27">
        <f>IF((Q10)&lt;=8,1100,1100+ROUND(INT(((Q10-8)*107.84)),-1))</f>
        <v>1100</v>
      </c>
      <c r="J19" s="28"/>
      <c r="K19" s="30">
        <f>IF((Q12)&lt;=8,1100,1100+ROUND(INT(((Q12-8)*107.84)),-1))</f>
        <v>1100</v>
      </c>
      <c r="L19" s="24"/>
      <c r="M19" s="30">
        <f>IF((Q14)&lt;=8,1100,1100+ROUND(INT(((Q14-8)*107.84)),-1))</f>
        <v>1100</v>
      </c>
      <c r="N19" s="24"/>
      <c r="O19" s="30">
        <f>IF((Q16)&lt;=8,1100,1100+ROUND(INT(((Q16-8)*107.84)),-1))</f>
        <v>1100</v>
      </c>
      <c r="P19" s="24"/>
      <c r="Q19" s="427"/>
      <c r="R19" s="428"/>
      <c r="S19" s="783"/>
      <c r="T19" s="784"/>
      <c r="U19" s="787"/>
      <c r="V19" s="788"/>
      <c r="W19" s="787"/>
      <c r="X19" s="788"/>
      <c r="Y19" s="787"/>
      <c r="Z19" s="788"/>
      <c r="AA19" s="787"/>
      <c r="AB19" s="788"/>
      <c r="AC19" s="787"/>
      <c r="AD19" s="788"/>
      <c r="AE19" s="787"/>
      <c r="AF19" s="788"/>
      <c r="AG19" s="787"/>
      <c r="AH19" s="788"/>
    </row>
    <row r="20" spans="1:34" s="32" customFormat="1" ht="18" x14ac:dyDescent="0.3">
      <c r="A20" s="21"/>
      <c r="B20" s="22">
        <f t="shared" ref="B20" si="26">ROUND(A21*0.8,-1)</f>
        <v>2250</v>
      </c>
      <c r="C20" s="14"/>
      <c r="D20" s="10">
        <f t="shared" ref="D20" si="27">ROUND(C21*0.8,-1)</f>
        <v>950</v>
      </c>
      <c r="E20" s="14"/>
      <c r="F20" s="10">
        <f t="shared" ref="F20" si="28">ROUND(E21*0.8,-1)</f>
        <v>890</v>
      </c>
      <c r="G20" s="14"/>
      <c r="H20" s="11">
        <f t="shared" ref="H20" si="29">ROUND(G21*0.8,-1)</f>
        <v>880</v>
      </c>
      <c r="I20" s="25"/>
      <c r="J20" s="26">
        <f t="shared" ref="J20:P24" si="30">ROUND(I21*0.8,-1)</f>
        <v>880</v>
      </c>
      <c r="K20" s="25"/>
      <c r="L20" s="22">
        <f t="shared" si="30"/>
        <v>880</v>
      </c>
      <c r="M20" s="25"/>
      <c r="N20" s="22">
        <f t="shared" si="25"/>
        <v>880</v>
      </c>
      <c r="O20" s="25"/>
      <c r="P20" s="22">
        <f t="shared" si="20"/>
        <v>880</v>
      </c>
      <c r="Q20" s="25"/>
      <c r="R20" s="22">
        <f t="shared" ref="R20:AF34" si="31">ROUND(Q21*0.8,-1)</f>
        <v>880</v>
      </c>
      <c r="S20" s="425" t="s">
        <v>12</v>
      </c>
      <c r="T20" s="426"/>
      <c r="U20" s="781">
        <v>1.2</v>
      </c>
      <c r="V20" s="782"/>
      <c r="W20" s="777">
        <f>U20+W22</f>
        <v>2.4</v>
      </c>
      <c r="X20" s="778"/>
      <c r="Y20" s="777">
        <f>W20+Y24</f>
        <v>3.7</v>
      </c>
      <c r="Z20" s="778"/>
      <c r="AA20" s="777">
        <f>Y20+AA26</f>
        <v>4.9000000000000004</v>
      </c>
      <c r="AB20" s="778"/>
      <c r="AC20" s="777">
        <f>AA20+AC28</f>
        <v>5.9</v>
      </c>
      <c r="AD20" s="778"/>
      <c r="AE20" s="777">
        <f>AC20+AE30</f>
        <v>7</v>
      </c>
      <c r="AF20" s="778"/>
      <c r="AG20" s="777">
        <f>AE20+AG32</f>
        <v>8.1</v>
      </c>
      <c r="AH20" s="778"/>
    </row>
    <row r="21" spans="1:34" s="32" customFormat="1" ht="18" x14ac:dyDescent="0.3">
      <c r="A21" s="23">
        <f>$M$1+(ROUND(INT($F$1*(S3)),-1))</f>
        <v>2810</v>
      </c>
      <c r="B21" s="24"/>
      <c r="C21" s="15">
        <f>IF((S4)&lt;=8,1100,1100+ROUND(INT(((S4-8)*107.84)),-1))</f>
        <v>1190</v>
      </c>
      <c r="D21" s="16"/>
      <c r="E21" s="15">
        <f>IF((S6)&lt;=8,1100,1100+ROUND(INT(((S6-8)*107.84)),-1))</f>
        <v>1110</v>
      </c>
      <c r="F21" s="16"/>
      <c r="G21" s="17">
        <f>IF((S8)&lt;=8,1100,1100+ROUND(INT(((S8-8)*107.84)),-1))</f>
        <v>1100</v>
      </c>
      <c r="H21" s="13"/>
      <c r="I21" s="27">
        <f>IF((S10)&lt;=8,1100,1100+ROUND(INT(((S10-8)*107.84)),-1))</f>
        <v>1100</v>
      </c>
      <c r="J21" s="28"/>
      <c r="K21" s="30">
        <f>IF((S12)&lt;=8,1100,1100+ROUND(INT(((S12-8)*107.84)),-1))</f>
        <v>1100</v>
      </c>
      <c r="L21" s="24"/>
      <c r="M21" s="30">
        <f>IF((S14)&lt;=8,1100,1100+ROUND(INT(((S14-8)*107.84)),-1))</f>
        <v>1100</v>
      </c>
      <c r="N21" s="24"/>
      <c r="O21" s="30">
        <f>IF((S16)&lt;=8,1100,1100+ROUND(INT(((S16-8)*107.84)),-1))</f>
        <v>1100</v>
      </c>
      <c r="P21" s="24"/>
      <c r="Q21" s="30">
        <f>IF((S18)&lt;=8,1100,1100+ROUND(INT(((S18-8)*107.84)),-1))</f>
        <v>1100</v>
      </c>
      <c r="R21" s="24"/>
      <c r="S21" s="427"/>
      <c r="T21" s="428"/>
      <c r="U21" s="783"/>
      <c r="V21" s="784"/>
      <c r="W21" s="779"/>
      <c r="X21" s="780"/>
      <c r="Y21" s="779"/>
      <c r="Z21" s="780"/>
      <c r="AA21" s="779"/>
      <c r="AB21" s="780"/>
      <c r="AC21" s="779"/>
      <c r="AD21" s="780"/>
      <c r="AE21" s="779"/>
      <c r="AF21" s="780"/>
      <c r="AG21" s="779"/>
      <c r="AH21" s="780"/>
    </row>
    <row r="22" spans="1:34" s="32" customFormat="1" ht="18" x14ac:dyDescent="0.3">
      <c r="A22" s="21"/>
      <c r="B22" s="22">
        <f t="shared" ref="B22" si="32">ROUND(A23*0.8,-1)</f>
        <v>2370</v>
      </c>
      <c r="C22" s="14"/>
      <c r="D22" s="10">
        <f t="shared" ref="D22" si="33">ROUND(C23*0.8,-1)</f>
        <v>1060</v>
      </c>
      <c r="E22" s="14"/>
      <c r="F22" s="10">
        <f t="shared" ref="F22" si="34">ROUND(E23*0.8,-1)</f>
        <v>990</v>
      </c>
      <c r="G22" s="14"/>
      <c r="H22" s="11">
        <f t="shared" ref="H22" si="35">ROUND(G23*0.8,-1)</f>
        <v>880</v>
      </c>
      <c r="I22" s="25"/>
      <c r="J22" s="26">
        <f t="shared" ref="J22:P26" si="36">ROUND(I23*0.8,-1)</f>
        <v>880</v>
      </c>
      <c r="K22" s="25"/>
      <c r="L22" s="22">
        <f t="shared" si="36"/>
        <v>880</v>
      </c>
      <c r="M22" s="25"/>
      <c r="N22" s="22">
        <f t="shared" si="30"/>
        <v>880</v>
      </c>
      <c r="O22" s="25"/>
      <c r="P22" s="22">
        <f t="shared" si="25"/>
        <v>880</v>
      </c>
      <c r="Q22" s="25"/>
      <c r="R22" s="22">
        <f t="shared" ref="R22:AD34" si="37">ROUND(Q23*0.8,-1)</f>
        <v>880</v>
      </c>
      <c r="S22" s="25"/>
      <c r="T22" s="22">
        <f t="shared" si="31"/>
        <v>880</v>
      </c>
      <c r="U22" s="425" t="s">
        <v>24</v>
      </c>
      <c r="V22" s="426"/>
      <c r="W22" s="789">
        <v>1.2</v>
      </c>
      <c r="X22" s="782"/>
      <c r="Y22" s="785">
        <f>W22+Y24</f>
        <v>2.5</v>
      </c>
      <c r="Z22" s="786"/>
      <c r="AA22" s="785">
        <f>Y22+AA26</f>
        <v>3.7</v>
      </c>
      <c r="AB22" s="786"/>
      <c r="AC22" s="785">
        <f>AA22+AC28</f>
        <v>4.7</v>
      </c>
      <c r="AD22" s="786"/>
      <c r="AE22" s="785">
        <f>AC22+AE30</f>
        <v>5.8000000000000007</v>
      </c>
      <c r="AF22" s="786"/>
      <c r="AG22" s="785">
        <f>AE22+AG32</f>
        <v>6.9</v>
      </c>
      <c r="AH22" s="786"/>
    </row>
    <row r="23" spans="1:34" s="32" customFormat="1" ht="18" x14ac:dyDescent="0.3">
      <c r="A23" s="23">
        <f>$M$1+(ROUND(INT($F$1*(U3)),-1))</f>
        <v>2960</v>
      </c>
      <c r="B23" s="24"/>
      <c r="C23" s="15">
        <f>IF((U4)&lt;=8,1100,1100+ROUND(INT(((U4-8)*107.84)),-1))</f>
        <v>1320</v>
      </c>
      <c r="D23" s="16"/>
      <c r="E23" s="15">
        <f>IF((U6)&lt;=8,1100,1100+ROUND(INT(((U6-8)*107.84)),-1))</f>
        <v>1240</v>
      </c>
      <c r="F23" s="16"/>
      <c r="G23" s="17">
        <f>IF((U8)&lt;=8,1100,1100+ROUND(INT(((U8-8)*107.84)),-1))</f>
        <v>1100</v>
      </c>
      <c r="H23" s="13"/>
      <c r="I23" s="27">
        <f>IF((U10)&lt;=8,1100,1100+ROUND(INT(((U10-8)*107.84)),-1))</f>
        <v>1100</v>
      </c>
      <c r="J23" s="28"/>
      <c r="K23" s="30">
        <f>IF((U12)&lt;=8,1100,1100+ROUND(INT(((U12-8)*107.84)),-1))</f>
        <v>1100</v>
      </c>
      <c r="L23" s="24"/>
      <c r="M23" s="30">
        <f>IF((U14)&lt;=8,1100,1100+ROUND(INT(((U14-8)*107.84)),-1))</f>
        <v>1100</v>
      </c>
      <c r="N23" s="24"/>
      <c r="O23" s="30">
        <f>IF((U16)&lt;=8,1100,1100+ROUND(INT(((U16-8)*107.84)),-1))</f>
        <v>1100</v>
      </c>
      <c r="P23" s="24"/>
      <c r="Q23" s="30">
        <f>IF((U18)&lt;=8,1100,1100+ROUND(INT(((U18-8)*107.84)),-1))</f>
        <v>1100</v>
      </c>
      <c r="R23" s="24"/>
      <c r="S23" s="30">
        <f>IF((U20)&lt;=8,1100,1100+ROUND(INT(((U20-8)*107.84)),-1))</f>
        <v>1100</v>
      </c>
      <c r="T23" s="24"/>
      <c r="U23" s="427"/>
      <c r="V23" s="428"/>
      <c r="W23" s="783"/>
      <c r="X23" s="784"/>
      <c r="Y23" s="787"/>
      <c r="Z23" s="788"/>
      <c r="AA23" s="787"/>
      <c r="AB23" s="788"/>
      <c r="AC23" s="787"/>
      <c r="AD23" s="788"/>
      <c r="AE23" s="787"/>
      <c r="AF23" s="788"/>
      <c r="AG23" s="787"/>
      <c r="AH23" s="788"/>
    </row>
    <row r="24" spans="1:34" s="32" customFormat="1" ht="18" x14ac:dyDescent="0.3">
      <c r="A24" s="21"/>
      <c r="B24" s="22">
        <f t="shared" ref="B24" si="38">ROUND(A25*0.8,-1)</f>
        <v>2500</v>
      </c>
      <c r="C24" s="14"/>
      <c r="D24" s="10">
        <f t="shared" ref="D24" si="39">ROUND(C25*0.8,-1)</f>
        <v>1160</v>
      </c>
      <c r="E24" s="14"/>
      <c r="F24" s="10">
        <f t="shared" ref="F24" si="40">ROUND(E25*0.8,-1)</f>
        <v>1100</v>
      </c>
      <c r="G24" s="14"/>
      <c r="H24" s="11">
        <f t="shared" ref="H24" si="41">ROUND(G25*0.8,-1)</f>
        <v>980</v>
      </c>
      <c r="I24" s="25"/>
      <c r="J24" s="26">
        <f t="shared" ref="J24:P28" si="42">ROUND(I25*0.8,-1)</f>
        <v>880</v>
      </c>
      <c r="K24" s="25"/>
      <c r="L24" s="22">
        <f t="shared" si="42"/>
        <v>880</v>
      </c>
      <c r="M24" s="25"/>
      <c r="N24" s="22">
        <f t="shared" si="36"/>
        <v>880</v>
      </c>
      <c r="O24" s="25"/>
      <c r="P24" s="22">
        <f t="shared" si="30"/>
        <v>880</v>
      </c>
      <c r="Q24" s="25"/>
      <c r="R24" s="22">
        <f t="shared" ref="R24:AB34" si="43">ROUND(Q25*0.8,-1)</f>
        <v>880</v>
      </c>
      <c r="S24" s="25"/>
      <c r="T24" s="22">
        <f t="shared" si="37"/>
        <v>880</v>
      </c>
      <c r="U24" s="25"/>
      <c r="V24" s="22">
        <f t="shared" si="31"/>
        <v>880</v>
      </c>
      <c r="W24" s="425" t="s">
        <v>7</v>
      </c>
      <c r="X24" s="426"/>
      <c r="Y24" s="789">
        <v>1.3</v>
      </c>
      <c r="Z24" s="782"/>
      <c r="AA24" s="777">
        <f>Y24+AA26</f>
        <v>2.5</v>
      </c>
      <c r="AB24" s="778"/>
      <c r="AC24" s="777">
        <f>AA24+AC28</f>
        <v>3.5</v>
      </c>
      <c r="AD24" s="778"/>
      <c r="AE24" s="777">
        <f>AC24+AE30</f>
        <v>4.5999999999999996</v>
      </c>
      <c r="AF24" s="778"/>
      <c r="AG24" s="777">
        <f>AE24+AG32</f>
        <v>5.6999999999999993</v>
      </c>
      <c r="AH24" s="778"/>
    </row>
    <row r="25" spans="1:34" s="32" customFormat="1" ht="18" x14ac:dyDescent="0.3">
      <c r="A25" s="23">
        <f>$M$1+(ROUND(INT($F$1*(W3)),-1))</f>
        <v>3120</v>
      </c>
      <c r="B25" s="24"/>
      <c r="C25" s="15">
        <f>IF((W4)&lt;=8,1100,1100+ROUND(INT(((W4-8)*107.84)),-1))</f>
        <v>1450</v>
      </c>
      <c r="D25" s="16"/>
      <c r="E25" s="15">
        <f>IF((W6)&lt;=8,1100,1100+ROUND(INT(((W6-8)*107.84)),-1))</f>
        <v>1370</v>
      </c>
      <c r="F25" s="16"/>
      <c r="G25" s="17">
        <f>IF((W8)&lt;=8,1100,1100+ROUND(INT(((W8-8)*107.84)),-1))</f>
        <v>1230</v>
      </c>
      <c r="H25" s="13"/>
      <c r="I25" s="27">
        <f>IF((W10)&lt;=8,1100,1100+ROUND(INT(((W10-8)*107.84)),-1))</f>
        <v>1100</v>
      </c>
      <c r="J25" s="28"/>
      <c r="K25" s="30">
        <f>IF((W12)&lt;=8,1100,1100+ROUND(INT(((W12-8)*107.84)),-1))</f>
        <v>1100</v>
      </c>
      <c r="L25" s="24"/>
      <c r="M25" s="30">
        <f>IF((W14)&lt;=8,1100,1100+ROUND(INT(((W14-8)*107.84)),-1))</f>
        <v>1100</v>
      </c>
      <c r="N25" s="24"/>
      <c r="O25" s="30">
        <f>IF((W16)&lt;=8,1100,1100+ROUND(INT(((W16-8)*107.84)),-1))</f>
        <v>1100</v>
      </c>
      <c r="P25" s="24"/>
      <c r="Q25" s="30">
        <f>IF((W18)&lt;=8,1100,1100+ROUND(INT(((W18-8)*107.84)),-1))</f>
        <v>1100</v>
      </c>
      <c r="R25" s="24"/>
      <c r="S25" s="30">
        <f>IF((W20)&lt;=8,1100,1100+ROUND(INT(((W20-8)*107.84)),-1))</f>
        <v>1100</v>
      </c>
      <c r="T25" s="24"/>
      <c r="U25" s="30">
        <f>IF((W22)&lt;=8,1100,1100+ROUND(INT(((W22-8)*107.84)),-1))</f>
        <v>1100</v>
      </c>
      <c r="V25" s="24"/>
      <c r="W25" s="427"/>
      <c r="X25" s="428"/>
      <c r="Y25" s="783"/>
      <c r="Z25" s="784"/>
      <c r="AA25" s="779"/>
      <c r="AB25" s="780"/>
      <c r="AC25" s="779"/>
      <c r="AD25" s="780"/>
      <c r="AE25" s="779"/>
      <c r="AF25" s="780"/>
      <c r="AG25" s="779"/>
      <c r="AH25" s="780"/>
    </row>
    <row r="26" spans="1:34" s="32" customFormat="1" ht="18" x14ac:dyDescent="0.3">
      <c r="A26" s="21"/>
      <c r="B26" s="22">
        <f t="shared" ref="B26" si="44">ROUND(A27*0.8,-1)</f>
        <v>2630</v>
      </c>
      <c r="C26" s="14"/>
      <c r="D26" s="10">
        <f t="shared" ref="D26" si="45">ROUND(C27*0.8,-1)</f>
        <v>1270</v>
      </c>
      <c r="E26" s="14"/>
      <c r="F26" s="10">
        <f t="shared" ref="F26" si="46">ROUND(E27*0.8,-1)</f>
        <v>1210</v>
      </c>
      <c r="G26" s="14"/>
      <c r="H26" s="11">
        <f t="shared" ref="H26" si="47">ROUND(G27*0.8,-1)</f>
        <v>1100</v>
      </c>
      <c r="I26" s="25"/>
      <c r="J26" s="26">
        <f t="shared" ref="J26:P30" si="48">ROUND(I27*0.8,-1)</f>
        <v>980</v>
      </c>
      <c r="K26" s="25"/>
      <c r="L26" s="22">
        <f t="shared" si="48"/>
        <v>900</v>
      </c>
      <c r="M26" s="25"/>
      <c r="N26" s="22">
        <f t="shared" si="42"/>
        <v>880</v>
      </c>
      <c r="O26" s="25"/>
      <c r="P26" s="22">
        <f t="shared" si="36"/>
        <v>880</v>
      </c>
      <c r="Q26" s="25"/>
      <c r="R26" s="22">
        <f t="shared" ref="R26:Z34" si="49">ROUND(Q27*0.8,-1)</f>
        <v>880</v>
      </c>
      <c r="S26" s="25"/>
      <c r="T26" s="22">
        <f t="shared" si="43"/>
        <v>880</v>
      </c>
      <c r="U26" s="25"/>
      <c r="V26" s="22">
        <f t="shared" si="37"/>
        <v>880</v>
      </c>
      <c r="W26" s="25"/>
      <c r="X26" s="22">
        <f t="shared" si="31"/>
        <v>880</v>
      </c>
      <c r="Y26" s="425" t="s">
        <v>8</v>
      </c>
      <c r="Z26" s="426"/>
      <c r="AA26" s="789">
        <v>1.2</v>
      </c>
      <c r="AB26" s="782"/>
      <c r="AC26" s="785">
        <f>AA26+AC28</f>
        <v>2.2000000000000002</v>
      </c>
      <c r="AD26" s="786"/>
      <c r="AE26" s="785">
        <f>AC26+AE30</f>
        <v>3.3000000000000003</v>
      </c>
      <c r="AF26" s="786"/>
      <c r="AG26" s="785">
        <f>AE26+AG32</f>
        <v>4.4000000000000004</v>
      </c>
      <c r="AH26" s="786"/>
    </row>
    <row r="27" spans="1:34" s="32" customFormat="1" ht="18" x14ac:dyDescent="0.3">
      <c r="A27" s="23">
        <f>$M$1+(ROUND(INT($F$1*(Y3)),-1))</f>
        <v>3290</v>
      </c>
      <c r="B27" s="24"/>
      <c r="C27" s="15">
        <f>IF((Y4)&lt;=8,1100,1100+ROUND(INT(((Y4-8)*107.84)),-1))</f>
        <v>1590</v>
      </c>
      <c r="D27" s="16"/>
      <c r="E27" s="15">
        <f>IF((Y6)&lt;=8,1100,1100+ROUND(INT(((Y6-8)*107.84)),-1))</f>
        <v>1510</v>
      </c>
      <c r="F27" s="16"/>
      <c r="G27" s="17">
        <f>IF((Y8)&lt;=8,1100,1100+ROUND(INT(((Y8-8)*107.84)),-1))</f>
        <v>1370</v>
      </c>
      <c r="H27" s="13"/>
      <c r="I27" s="27">
        <f>IF((Y10)&lt;=8,1100,1100+ROUND(INT(((Y10-8)*107.84)),-1))</f>
        <v>1220</v>
      </c>
      <c r="J27" s="28"/>
      <c r="K27" s="30">
        <f>IF((Y12)&lt;=8,1100,1100+ROUND(INT(((Y12-8)*107.84)),-1))</f>
        <v>1120</v>
      </c>
      <c r="L27" s="24"/>
      <c r="M27" s="30">
        <f>IF((Y14)&lt;=8,1100,1100+ROUND(INT(((Y14-8)*107.84)),-1))</f>
        <v>1100</v>
      </c>
      <c r="N27" s="24"/>
      <c r="O27" s="30">
        <f>IF((Y16)&lt;=8,1100,1100+ROUND(INT(((Y16-8)*107.84)),-1))</f>
        <v>1100</v>
      </c>
      <c r="P27" s="24"/>
      <c r="Q27" s="30">
        <f>IF((Y18)&lt;=8,1100,1100+ROUND(INT(((Y18-8)*107.84)),-1))</f>
        <v>1100</v>
      </c>
      <c r="R27" s="24"/>
      <c r="S27" s="30">
        <f>IF((Y20)&lt;=8,1100,1100+ROUND(INT(((Y20-8)*107.84)),-1))</f>
        <v>1100</v>
      </c>
      <c r="T27" s="24"/>
      <c r="U27" s="30">
        <f>IF((Y22)&lt;=8,1100,1100+ROUND(INT(((Y22-8)*107.84)),-1))</f>
        <v>1100</v>
      </c>
      <c r="V27" s="24"/>
      <c r="W27" s="30">
        <f>IF((Y24)&lt;=8,1100,1100+ROUND(INT(((Y24-8)*107.84)),-1))</f>
        <v>1100</v>
      </c>
      <c r="X27" s="24"/>
      <c r="Y27" s="427"/>
      <c r="Z27" s="428"/>
      <c r="AA27" s="783"/>
      <c r="AB27" s="784"/>
      <c r="AC27" s="787"/>
      <c r="AD27" s="788"/>
      <c r="AE27" s="787"/>
      <c r="AF27" s="788"/>
      <c r="AG27" s="787"/>
      <c r="AH27" s="788"/>
    </row>
    <row r="28" spans="1:34" s="32" customFormat="1" ht="18" x14ac:dyDescent="0.3">
      <c r="A28" s="21"/>
      <c r="B28" s="22">
        <f t="shared" ref="B28" si="50">ROUND(A29*0.8,-1)</f>
        <v>2760</v>
      </c>
      <c r="C28" s="14"/>
      <c r="D28" s="10">
        <f t="shared" ref="D28" si="51">ROUND(C29*0.8,-1)</f>
        <v>1370</v>
      </c>
      <c r="E28" s="14"/>
      <c r="F28" s="10">
        <f t="shared" ref="F28" si="52">ROUND(E29*0.8,-1)</f>
        <v>1310</v>
      </c>
      <c r="G28" s="14"/>
      <c r="H28" s="11">
        <f t="shared" ref="H28" si="53">ROUND(G29*0.8,-1)</f>
        <v>1200</v>
      </c>
      <c r="I28" s="25"/>
      <c r="J28" s="26">
        <f t="shared" ref="J28:P32" si="54">ROUND(I29*0.8,-1)</f>
        <v>1080</v>
      </c>
      <c r="K28" s="25"/>
      <c r="L28" s="22">
        <f t="shared" si="54"/>
        <v>1000</v>
      </c>
      <c r="M28" s="25"/>
      <c r="N28" s="22">
        <f t="shared" si="48"/>
        <v>890</v>
      </c>
      <c r="O28" s="25"/>
      <c r="P28" s="22">
        <f t="shared" si="42"/>
        <v>880</v>
      </c>
      <c r="Q28" s="25"/>
      <c r="R28" s="22">
        <f t="shared" ref="R28:X34" si="55">ROUND(Q29*0.8,-1)</f>
        <v>880</v>
      </c>
      <c r="S28" s="25"/>
      <c r="T28" s="22">
        <f t="shared" si="49"/>
        <v>880</v>
      </c>
      <c r="U28" s="25"/>
      <c r="V28" s="22">
        <f t="shared" si="43"/>
        <v>880</v>
      </c>
      <c r="W28" s="25"/>
      <c r="X28" s="22">
        <f t="shared" si="37"/>
        <v>880</v>
      </c>
      <c r="Y28" s="25"/>
      <c r="Z28" s="22">
        <f t="shared" si="31"/>
        <v>880</v>
      </c>
      <c r="AA28" s="425" t="s">
        <v>25</v>
      </c>
      <c r="AB28" s="426"/>
      <c r="AC28" s="781">
        <v>1</v>
      </c>
      <c r="AD28" s="782"/>
      <c r="AE28" s="777">
        <f>AC28+AE30</f>
        <v>2.1</v>
      </c>
      <c r="AF28" s="778"/>
      <c r="AG28" s="777">
        <f>AE28+AG32</f>
        <v>3.2</v>
      </c>
      <c r="AH28" s="778"/>
    </row>
    <row r="29" spans="1:34" s="32" customFormat="1" ht="18" x14ac:dyDescent="0.3">
      <c r="A29" s="23">
        <f>$M$1+(ROUND(INT($F$1*(AA3)),-1))</f>
        <v>3450</v>
      </c>
      <c r="B29" s="24"/>
      <c r="C29" s="15">
        <f>IF((AA4)&lt;=8,1100,1100+ROUND(INT(((AA4-8)*107.84)),-1))</f>
        <v>1710</v>
      </c>
      <c r="D29" s="16"/>
      <c r="E29" s="15">
        <f>IF((AA6)&lt;=8,1100,1100+ROUND(INT(((AA6-8)*107.84)),-1))</f>
        <v>1640</v>
      </c>
      <c r="F29" s="16"/>
      <c r="G29" s="17">
        <f>IF((AA8)&lt;=8,1100,1100+ROUND(INT(((AA8-8)*107.84)),-1))</f>
        <v>1500</v>
      </c>
      <c r="H29" s="13"/>
      <c r="I29" s="27">
        <f>IF((AA10)&lt;=8,1100,1100+ROUND(INT(((AA10-8)*107.84)),-1))</f>
        <v>1350</v>
      </c>
      <c r="J29" s="28"/>
      <c r="K29" s="30">
        <f>IF((AA12)&lt;=8,1100,1100+ROUND(INT(((AA12-8)*107.84)),-1))</f>
        <v>1250</v>
      </c>
      <c r="L29" s="24"/>
      <c r="M29" s="30">
        <f>IF((AA14)&lt;=8,1100,1100+ROUND(INT(((AA14-8)*107.84)),-1))</f>
        <v>1110</v>
      </c>
      <c r="N29" s="24"/>
      <c r="O29" s="30">
        <f>IF((AA16)&lt;=8,1100,1100+ROUND(INT(((AA16-8)*107.84)),-1))</f>
        <v>1100</v>
      </c>
      <c r="P29" s="24"/>
      <c r="Q29" s="30">
        <f>IF((AA18)&lt;=8,1100,1100+ROUND(INT(((AA18-8)*107.84)),-1))</f>
        <v>1100</v>
      </c>
      <c r="R29" s="24"/>
      <c r="S29" s="30">
        <f>IF((AA20)&lt;=8,1100,1100+ROUND(INT(((AA20-8)*107.84)),-1))</f>
        <v>1100</v>
      </c>
      <c r="T29" s="24"/>
      <c r="U29" s="30">
        <f>IF((AA22)&lt;=8,1100,1100+ROUND(INT(((AA22-8)*107.84)),-1))</f>
        <v>1100</v>
      </c>
      <c r="V29" s="24"/>
      <c r="W29" s="30">
        <f>IF((AA24)&lt;=8,1100,1100+ROUND(INT(((AA24-8)*107.84)),-1))</f>
        <v>1100</v>
      </c>
      <c r="X29" s="24"/>
      <c r="Y29" s="30">
        <f>IF((AA26)&lt;=8,1100,1100+ROUND(INT(((AA26-8)*107.84)),-1))</f>
        <v>1100</v>
      </c>
      <c r="Z29" s="24"/>
      <c r="AA29" s="427"/>
      <c r="AB29" s="428"/>
      <c r="AC29" s="783"/>
      <c r="AD29" s="784"/>
      <c r="AE29" s="779"/>
      <c r="AF29" s="780"/>
      <c r="AG29" s="779"/>
      <c r="AH29" s="780"/>
    </row>
    <row r="30" spans="1:34" s="32" customFormat="1" ht="18" x14ac:dyDescent="0.3">
      <c r="A30" s="21"/>
      <c r="B30" s="22">
        <f t="shared" ref="B30" si="56">ROUND(A31*0.8,-1)</f>
        <v>2860</v>
      </c>
      <c r="C30" s="14"/>
      <c r="D30" s="10">
        <f t="shared" ref="D30" si="57">ROUND(C31*0.8,-1)</f>
        <v>1460</v>
      </c>
      <c r="E30" s="14"/>
      <c r="F30" s="10">
        <f t="shared" ref="F30" si="58">ROUND(E31*0.8,-1)</f>
        <v>1400</v>
      </c>
      <c r="G30" s="14"/>
      <c r="H30" s="11">
        <f t="shared" ref="H30" si="59">ROUND(G31*0.8,-1)</f>
        <v>1290</v>
      </c>
      <c r="I30" s="25"/>
      <c r="J30" s="26">
        <f t="shared" ref="J30:P34" si="60">ROUND(I31*0.8,-1)</f>
        <v>1170</v>
      </c>
      <c r="K30" s="25"/>
      <c r="L30" s="22">
        <f t="shared" si="60"/>
        <v>1090</v>
      </c>
      <c r="M30" s="25"/>
      <c r="N30" s="22">
        <f t="shared" si="54"/>
        <v>980</v>
      </c>
      <c r="O30" s="25"/>
      <c r="P30" s="22">
        <f t="shared" si="48"/>
        <v>880</v>
      </c>
      <c r="Q30" s="25"/>
      <c r="R30" s="22">
        <f t="shared" ref="R30:V34" si="61">ROUND(Q31*0.8,-1)</f>
        <v>880</v>
      </c>
      <c r="S30" s="25"/>
      <c r="T30" s="22">
        <f t="shared" si="55"/>
        <v>880</v>
      </c>
      <c r="U30" s="25"/>
      <c r="V30" s="22">
        <f t="shared" si="49"/>
        <v>880</v>
      </c>
      <c r="W30" s="25"/>
      <c r="X30" s="22">
        <f t="shared" si="43"/>
        <v>880</v>
      </c>
      <c r="Y30" s="25"/>
      <c r="Z30" s="22">
        <f t="shared" si="37"/>
        <v>880</v>
      </c>
      <c r="AA30" s="25"/>
      <c r="AB30" s="22">
        <f t="shared" si="31"/>
        <v>880</v>
      </c>
      <c r="AC30" s="425" t="s">
        <v>26</v>
      </c>
      <c r="AD30" s="426"/>
      <c r="AE30" s="781">
        <v>1.1000000000000001</v>
      </c>
      <c r="AF30" s="782"/>
      <c r="AG30" s="785">
        <f>AE30+AG32</f>
        <v>2.2000000000000002</v>
      </c>
      <c r="AH30" s="786"/>
    </row>
    <row r="31" spans="1:34" s="32" customFormat="1" ht="18" x14ac:dyDescent="0.3">
      <c r="A31" s="23">
        <f>$M$1+(ROUND(INT($F$1*(AC3)),-1))</f>
        <v>3580</v>
      </c>
      <c r="B31" s="24"/>
      <c r="C31" s="15">
        <f>IF((AC4)&lt;=8,1100,1100+ROUND(INT(((AC4-8)*107.84)),-1))</f>
        <v>1820</v>
      </c>
      <c r="D31" s="16"/>
      <c r="E31" s="15">
        <f>IF((AC6)&lt;=8,1100,1100+ROUND(INT(((AC6-8)*107.84)),-1))</f>
        <v>1750</v>
      </c>
      <c r="F31" s="16"/>
      <c r="G31" s="17">
        <f>IF((AC8)&lt;=8,1100,1100+ROUND(INT(((AC8-8)*107.84)),-1))</f>
        <v>1610</v>
      </c>
      <c r="H31" s="13"/>
      <c r="I31" s="27">
        <f>IF((AC10)&lt;=8,1100,1100+ROUND(INT(((AC10-8)*107.84)),-1))</f>
        <v>1460</v>
      </c>
      <c r="J31" s="28"/>
      <c r="K31" s="30">
        <f>IF((AC12)&lt;=8,1100,1100+ROUND(INT(((AC12-8)*107.84)),-1))</f>
        <v>1360</v>
      </c>
      <c r="L31" s="24"/>
      <c r="M31" s="30">
        <f>IF((AC14)&lt;=8,1100,1100+ROUND(INT(((AC14-8)*107.84)),-1))</f>
        <v>1220</v>
      </c>
      <c r="N31" s="24"/>
      <c r="O31" s="30">
        <f>IF((AC16)&lt;=8,1100,1100+ROUND(INT(((AC16-8)*107.84)),-1))</f>
        <v>1100</v>
      </c>
      <c r="P31" s="24"/>
      <c r="Q31" s="30">
        <f>IF((AC18)&lt;=8,1100,1100+ROUND(INT(((AC18-8)*107.84)),-1))</f>
        <v>1100</v>
      </c>
      <c r="R31" s="24"/>
      <c r="S31" s="30">
        <f>IF((AC20)&lt;=8,1100,1100+ROUND(INT(((AC20-8)*107.84)),-1))</f>
        <v>1100</v>
      </c>
      <c r="T31" s="24"/>
      <c r="U31" s="30">
        <f>IF((AC22)&lt;=8,1100,1100+ROUND(INT(((AC22-8)*107.84)),-1))</f>
        <v>1100</v>
      </c>
      <c r="V31" s="24"/>
      <c r="W31" s="30">
        <f>IF((AC24)&lt;=8,1100,1100+ROUND(INT(((AC24-8)*107.84)),-1))</f>
        <v>1100</v>
      </c>
      <c r="X31" s="24"/>
      <c r="Y31" s="30">
        <f>IF((AC26)&lt;=8,1100,1100+ROUND(INT(((AC26-8)*107.84)),-1))</f>
        <v>1100</v>
      </c>
      <c r="Z31" s="24"/>
      <c r="AA31" s="30">
        <f>IF((AC28)&lt;=8,1100,1100+ROUND(INT(((AC28-8)*107.84)),-1))</f>
        <v>1100</v>
      </c>
      <c r="AB31" s="24"/>
      <c r="AC31" s="427"/>
      <c r="AD31" s="428"/>
      <c r="AE31" s="783"/>
      <c r="AF31" s="784"/>
      <c r="AG31" s="787"/>
      <c r="AH31" s="788"/>
    </row>
    <row r="32" spans="1:34" s="32" customFormat="1" ht="18" x14ac:dyDescent="0.3">
      <c r="A32" s="21"/>
      <c r="B32" s="22">
        <f t="shared" ref="B32" si="62">ROUND(A33*0.8,-1)</f>
        <v>2980</v>
      </c>
      <c r="C32" s="14"/>
      <c r="D32" s="10">
        <f t="shared" ref="D32" si="63">ROUND(C33*0.8,-1)</f>
        <v>1550</v>
      </c>
      <c r="E32" s="14"/>
      <c r="F32" s="10">
        <f t="shared" ref="F32" si="64">ROUND(E33*0.8,-1)</f>
        <v>1500</v>
      </c>
      <c r="G32" s="14"/>
      <c r="H32" s="11">
        <f t="shared" ref="H32" si="65">ROUND(G33*0.8,-1)</f>
        <v>1380</v>
      </c>
      <c r="I32" s="25"/>
      <c r="J32" s="26">
        <f t="shared" ref="J32:N34" si="66">ROUND(I33*0.8,-1)</f>
        <v>1260</v>
      </c>
      <c r="K32" s="25"/>
      <c r="L32" s="22">
        <f t="shared" si="66"/>
        <v>1180</v>
      </c>
      <c r="M32" s="25"/>
      <c r="N32" s="22">
        <f t="shared" si="60"/>
        <v>1070</v>
      </c>
      <c r="O32" s="25"/>
      <c r="P32" s="22">
        <f t="shared" si="54"/>
        <v>970</v>
      </c>
      <c r="Q32" s="25"/>
      <c r="R32" s="22">
        <f t="shared" ref="R32:T34" si="67">ROUND(Q33*0.8,-1)</f>
        <v>880</v>
      </c>
      <c r="S32" s="25"/>
      <c r="T32" s="22">
        <f t="shared" si="61"/>
        <v>880</v>
      </c>
      <c r="U32" s="25"/>
      <c r="V32" s="22">
        <f t="shared" si="55"/>
        <v>880</v>
      </c>
      <c r="W32" s="25"/>
      <c r="X32" s="22">
        <f t="shared" si="49"/>
        <v>880</v>
      </c>
      <c r="Y32" s="25"/>
      <c r="Z32" s="22">
        <f t="shared" si="43"/>
        <v>880</v>
      </c>
      <c r="AA32" s="25"/>
      <c r="AB32" s="22">
        <f t="shared" si="37"/>
        <v>880</v>
      </c>
      <c r="AC32" s="25"/>
      <c r="AD32" s="22">
        <f t="shared" si="31"/>
        <v>880</v>
      </c>
      <c r="AE32" s="425" t="s">
        <v>27</v>
      </c>
      <c r="AF32" s="426"/>
      <c r="AG32" s="781">
        <v>1.1000000000000001</v>
      </c>
      <c r="AH32" s="782"/>
    </row>
    <row r="33" spans="1:34" s="32" customFormat="1" ht="18" x14ac:dyDescent="0.3">
      <c r="A33" s="23">
        <f>$M$1+(ROUND(INT($F$1*(AE3)),-1))</f>
        <v>3730</v>
      </c>
      <c r="B33" s="24"/>
      <c r="C33" s="15">
        <f>IF((AE4)&lt;=8,1100,1100+ROUND(INT(((AE4-8)*107.84)),-1))</f>
        <v>1940</v>
      </c>
      <c r="D33" s="16"/>
      <c r="E33" s="15">
        <f>IF((AE6)&lt;=8,1100,1100+ROUND(INT(((AE6-8)*107.84)),-1))</f>
        <v>1870</v>
      </c>
      <c r="F33" s="16"/>
      <c r="G33" s="17">
        <f>IF((AE8)&lt;=8,1100,1100+ROUND(INT(((AE8-8)*107.84)),-1))</f>
        <v>1730</v>
      </c>
      <c r="H33" s="13"/>
      <c r="I33" s="27">
        <f>IF((AE10)&lt;=8,1100,1100+ROUND(INT(((AE10-8)*107.84)),-1))</f>
        <v>1570</v>
      </c>
      <c r="J33" s="28"/>
      <c r="K33" s="30">
        <f>IF((AE12)&lt;=8,1100,1100+ROUND(INT(((AE12-8)*107.84)),-1))</f>
        <v>1480</v>
      </c>
      <c r="L33" s="24"/>
      <c r="M33" s="30">
        <f>IF((AE14)&lt;=8,1100,1100+ROUND(INT(((AE14-8)*107.84)),-1))</f>
        <v>1340</v>
      </c>
      <c r="N33" s="24"/>
      <c r="O33" s="30">
        <f>IF((AE16)&lt;=8,1100,1100+ROUND(INT(((AE16-8)*107.84)),-1))</f>
        <v>1210</v>
      </c>
      <c r="P33" s="24"/>
      <c r="Q33" s="30">
        <f>IF((AE18)&lt;=8,1100,1100+ROUND(INT(((AE18-8)*107.84)),-1))</f>
        <v>1100</v>
      </c>
      <c r="R33" s="24"/>
      <c r="S33" s="30">
        <f>IF((AE20)&lt;=8,1100,1100+ROUND(INT(((AE20-8)*107.84)),-1))</f>
        <v>1100</v>
      </c>
      <c r="T33" s="24"/>
      <c r="U33" s="30">
        <f>IF((AE22)&lt;=8,1100,1100+ROUND(INT(((AE22-8)*107.84)),-1))</f>
        <v>1100</v>
      </c>
      <c r="V33" s="24"/>
      <c r="W33" s="30">
        <f>IF((AE24)&lt;=8,1100,1100+ROUND(INT(((AE24-8)*107.84)),-1))</f>
        <v>1100</v>
      </c>
      <c r="X33" s="24"/>
      <c r="Y33" s="30">
        <f>IF((AE26)&lt;=8,1100,1100+ROUND(INT(((AE26-8)*107.84)),-1))</f>
        <v>1100</v>
      </c>
      <c r="Z33" s="24"/>
      <c r="AA33" s="30">
        <f>IF((AE28)&lt;=8,1100,1100+ROUND(INT(((AE28-8)*107.84)),-1))</f>
        <v>1100</v>
      </c>
      <c r="AB33" s="24"/>
      <c r="AC33" s="30">
        <f>IF((AE30)&lt;=8,1100,1100+ROUND(INT(((AE30-8)*107.84)),-1))</f>
        <v>1100</v>
      </c>
      <c r="AD33" s="24"/>
      <c r="AE33" s="427"/>
      <c r="AF33" s="428"/>
      <c r="AG33" s="783"/>
      <c r="AH33" s="784"/>
    </row>
    <row r="34" spans="1:34" s="32" customFormat="1" ht="18" x14ac:dyDescent="0.3">
      <c r="A34" s="21" t="s">
        <v>0</v>
      </c>
      <c r="B34" s="22">
        <f t="shared" ref="B34" si="68">ROUND(A35*0.8,-1)</f>
        <v>3100</v>
      </c>
      <c r="C34" s="14"/>
      <c r="D34" s="10">
        <f t="shared" ref="D34" si="69">ROUND(C35*0.8,-1)</f>
        <v>1650</v>
      </c>
      <c r="E34" s="14"/>
      <c r="F34" s="10">
        <f t="shared" ref="F34" si="70">ROUND(E35*0.8,-1)</f>
        <v>1580</v>
      </c>
      <c r="G34" s="14"/>
      <c r="H34" s="11">
        <f t="shared" ref="H34" si="71">ROUND(G35*0.8,-1)</f>
        <v>1470</v>
      </c>
      <c r="I34" s="25"/>
      <c r="J34" s="26">
        <f t="shared" ref="J34:L34" si="72">ROUND(I35*0.8,-1)</f>
        <v>1350</v>
      </c>
      <c r="K34" s="25"/>
      <c r="L34" s="22">
        <f t="shared" si="72"/>
        <v>1280</v>
      </c>
      <c r="M34" s="25"/>
      <c r="N34" s="22">
        <f t="shared" si="66"/>
        <v>1170</v>
      </c>
      <c r="O34" s="25"/>
      <c r="P34" s="22">
        <f t="shared" si="60"/>
        <v>1060</v>
      </c>
      <c r="Q34" s="25"/>
      <c r="R34" s="22">
        <f t="shared" ref="R34" si="73">ROUND(Q35*0.8,-1)</f>
        <v>970</v>
      </c>
      <c r="S34" s="25"/>
      <c r="T34" s="22">
        <f t="shared" si="67"/>
        <v>890</v>
      </c>
      <c r="U34" s="25"/>
      <c r="V34" s="22">
        <f t="shared" si="61"/>
        <v>880</v>
      </c>
      <c r="W34" s="25"/>
      <c r="X34" s="22">
        <f t="shared" si="55"/>
        <v>880</v>
      </c>
      <c r="Y34" s="25"/>
      <c r="Z34" s="22">
        <f t="shared" si="49"/>
        <v>880</v>
      </c>
      <c r="AA34" s="25"/>
      <c r="AB34" s="22">
        <f t="shared" si="43"/>
        <v>880</v>
      </c>
      <c r="AC34" s="25"/>
      <c r="AD34" s="22">
        <f t="shared" si="37"/>
        <v>880</v>
      </c>
      <c r="AE34" s="25"/>
      <c r="AF34" s="22">
        <f t="shared" si="31"/>
        <v>880</v>
      </c>
      <c r="AG34" s="425" t="s">
        <v>33</v>
      </c>
      <c r="AH34" s="426"/>
    </row>
    <row r="35" spans="1:34" s="32" customFormat="1" ht="18" x14ac:dyDescent="0.3">
      <c r="A35" s="23">
        <f>$M$1+(ROUND(INT($F$1*(AG3)),-1))</f>
        <v>3870</v>
      </c>
      <c r="B35" s="24"/>
      <c r="C35" s="15">
        <f>IF((AG4)&lt;=8,1100,1100+ROUND(INT(((AG4-8)*107.84)),-1))</f>
        <v>2060</v>
      </c>
      <c r="D35" s="16"/>
      <c r="E35" s="15">
        <f>IF((AG6)&lt;=8,1100,1100+ROUND(INT(((AG6-8)*107.84)),-1))</f>
        <v>1980</v>
      </c>
      <c r="F35" s="16"/>
      <c r="G35" s="17">
        <f>IF((AG8)&lt;=8,1100,1100+ROUND(INT(((AG8-8)*107.84)),-1))</f>
        <v>1840</v>
      </c>
      <c r="H35" s="13"/>
      <c r="I35" s="27">
        <f>IF((AG10)&lt;=8,1100,1100+ROUND(INT(((AG10-8)*107.84)),-1))</f>
        <v>1690</v>
      </c>
      <c r="J35" s="28"/>
      <c r="K35" s="30">
        <f>IF((AG12)&lt;=8,1100,1100+ROUND(INT(((AG12-8)*107.84)),-1))</f>
        <v>1600</v>
      </c>
      <c r="L35" s="24"/>
      <c r="M35" s="30">
        <f>IF((AG14)&lt;=8,1100,1100+ROUND(INT(((AG14-8)*107.84)),-1))</f>
        <v>1460</v>
      </c>
      <c r="N35" s="24"/>
      <c r="O35" s="30">
        <f>IF((AG16)&lt;=8,1100,1100+ROUND(INT(((AG16-8)*107.84)),-1))</f>
        <v>1330</v>
      </c>
      <c r="P35" s="24"/>
      <c r="Q35" s="30">
        <f>IF((AG18)&lt;=8,1100,1100+ROUND(INT(((AG18-8)*107.84)),-1))</f>
        <v>1210</v>
      </c>
      <c r="R35" s="24"/>
      <c r="S35" s="30">
        <f>IF((AG20)&lt;=8,1100,1100+ROUND(INT(((AG20-8)*107.84)),-1))</f>
        <v>1110</v>
      </c>
      <c r="T35" s="24"/>
      <c r="U35" s="30">
        <f>IF((AG22)&lt;=8,1100,1100+ROUND(INT(((AG22-8)*107.84)),-1))</f>
        <v>1100</v>
      </c>
      <c r="V35" s="24"/>
      <c r="W35" s="30">
        <f>IF((AG24)&lt;=8,1100,1100+ROUND(INT(((AG24-8)*107.84)),-1))</f>
        <v>1100</v>
      </c>
      <c r="X35" s="24"/>
      <c r="Y35" s="30">
        <f>IF((AG26)&lt;=8,1100,1100+ROUND(INT(((AG26-8)*107.84)),-1))</f>
        <v>1100</v>
      </c>
      <c r="Z35" s="24"/>
      <c r="AA35" s="30">
        <f>IF((AG28)&lt;=8,1100,1100+ROUND(INT(((AG28-8)*107.84)),-1))</f>
        <v>1100</v>
      </c>
      <c r="AB35" s="24"/>
      <c r="AC35" s="30">
        <f>IF((AG30)&lt;=8,1100,1100+ROUND(INT(((AG30-8)*107.84)),-1))</f>
        <v>1100</v>
      </c>
      <c r="AD35" s="24"/>
      <c r="AE35" s="30">
        <f>IF((AG32)&lt;=8,1100,1100+ROUND(INT(((AG32-8)*107.84)),-1))</f>
        <v>1100</v>
      </c>
      <c r="AF35" s="24"/>
      <c r="AG35" s="427"/>
      <c r="AH35" s="428"/>
    </row>
  </sheetData>
  <mergeCells count="156">
    <mergeCell ref="B1:E1"/>
    <mergeCell ref="I1:K1"/>
    <mergeCell ref="A2:AH2"/>
    <mergeCell ref="A3:B3"/>
    <mergeCell ref="C3:D3"/>
    <mergeCell ref="E3:F3"/>
    <mergeCell ref="G3:H3"/>
    <mergeCell ref="I3:J3"/>
    <mergeCell ref="K3:L3"/>
    <mergeCell ref="M3:N3"/>
    <mergeCell ref="AA3:AB3"/>
    <mergeCell ref="AC3:AD3"/>
    <mergeCell ref="AE3:AF3"/>
    <mergeCell ref="AG3:AH3"/>
    <mergeCell ref="O3:P3"/>
    <mergeCell ref="Q3:R3"/>
    <mergeCell ref="S3:T3"/>
    <mergeCell ref="U3:V3"/>
    <mergeCell ref="W3:X3"/>
    <mergeCell ref="Y3:Z3"/>
    <mergeCell ref="I10:J11"/>
    <mergeCell ref="K10:L11"/>
    <mergeCell ref="M10:N11"/>
    <mergeCell ref="O10:P11"/>
    <mergeCell ref="Q10:R11"/>
    <mergeCell ref="S10:T11"/>
    <mergeCell ref="U10:V11"/>
    <mergeCell ref="W10:X11"/>
    <mergeCell ref="U8:V9"/>
    <mergeCell ref="W8:X9"/>
    <mergeCell ref="Y10:Z11"/>
    <mergeCell ref="AA10:AB11"/>
    <mergeCell ref="AC10:AD11"/>
    <mergeCell ref="AE10:AF11"/>
    <mergeCell ref="AG10:AH11"/>
    <mergeCell ref="K12:L13"/>
    <mergeCell ref="M12:N13"/>
    <mergeCell ref="O12:P13"/>
    <mergeCell ref="Q12:R13"/>
    <mergeCell ref="S12:T13"/>
    <mergeCell ref="AG12:AH13"/>
    <mergeCell ref="U12:V13"/>
    <mergeCell ref="W12:X13"/>
    <mergeCell ref="Y12:Z13"/>
    <mergeCell ref="AA12:AB13"/>
    <mergeCell ref="AC12:AD13"/>
    <mergeCell ref="AE12:AF13"/>
    <mergeCell ref="M14:N15"/>
    <mergeCell ref="O14:P15"/>
    <mergeCell ref="Q14:R15"/>
    <mergeCell ref="S14:T15"/>
    <mergeCell ref="U14:V15"/>
    <mergeCell ref="W14:X15"/>
    <mergeCell ref="Y14:Z15"/>
    <mergeCell ref="AA14:AB15"/>
    <mergeCell ref="AC14:AD15"/>
    <mergeCell ref="AE14:AF15"/>
    <mergeCell ref="AG14:AH15"/>
    <mergeCell ref="O16:P17"/>
    <mergeCell ref="Q16:R17"/>
    <mergeCell ref="S16:T17"/>
    <mergeCell ref="U16:V17"/>
    <mergeCell ref="W16:X17"/>
    <mergeCell ref="Y16:Z17"/>
    <mergeCell ref="AA16:AB17"/>
    <mergeCell ref="AC16:AD17"/>
    <mergeCell ref="AE16:AF17"/>
    <mergeCell ref="AG16:AH17"/>
    <mergeCell ref="Q18:R19"/>
    <mergeCell ref="S18:T19"/>
    <mergeCell ref="U18:V19"/>
    <mergeCell ref="W18:X19"/>
    <mergeCell ref="Y18:Z19"/>
    <mergeCell ref="AA18:AB19"/>
    <mergeCell ref="AC18:AD19"/>
    <mergeCell ref="AE18:AF19"/>
    <mergeCell ref="AG18:AH19"/>
    <mergeCell ref="S20:T21"/>
    <mergeCell ref="U20:V21"/>
    <mergeCell ref="W20:X21"/>
    <mergeCell ref="Y20:Z21"/>
    <mergeCell ref="AA20:AB21"/>
    <mergeCell ref="AC20:AD21"/>
    <mergeCell ref="AE20:AF21"/>
    <mergeCell ref="AG20:AH21"/>
    <mergeCell ref="AG22:AH23"/>
    <mergeCell ref="W24:X25"/>
    <mergeCell ref="Y24:Z25"/>
    <mergeCell ref="AA24:AB25"/>
    <mergeCell ref="AC24:AD25"/>
    <mergeCell ref="AE24:AF25"/>
    <mergeCell ref="AG24:AH25"/>
    <mergeCell ref="U22:V23"/>
    <mergeCell ref="W22:X23"/>
    <mergeCell ref="Y22:Z23"/>
    <mergeCell ref="AA22:AB23"/>
    <mergeCell ref="AC22:AD23"/>
    <mergeCell ref="AE22:AF23"/>
    <mergeCell ref="AC30:AD31"/>
    <mergeCell ref="AE30:AF31"/>
    <mergeCell ref="AG30:AH31"/>
    <mergeCell ref="AE32:AF33"/>
    <mergeCell ref="AG32:AH33"/>
    <mergeCell ref="AG34:AH35"/>
    <mergeCell ref="Y26:Z27"/>
    <mergeCell ref="AA26:AB27"/>
    <mergeCell ref="AC26:AD27"/>
    <mergeCell ref="AE26:AF27"/>
    <mergeCell ref="AG26:AH27"/>
    <mergeCell ref="AA28:AB29"/>
    <mergeCell ref="AC28:AD29"/>
    <mergeCell ref="AE28:AF29"/>
    <mergeCell ref="AG28:AH29"/>
    <mergeCell ref="AC4:AD5"/>
    <mergeCell ref="AE4:AF5"/>
    <mergeCell ref="AG4:AH5"/>
    <mergeCell ref="E4:F5"/>
    <mergeCell ref="G4:H5"/>
    <mergeCell ref="I4:J5"/>
    <mergeCell ref="K4:L5"/>
    <mergeCell ref="M4:N5"/>
    <mergeCell ref="O4:P5"/>
    <mergeCell ref="Q4:R5"/>
    <mergeCell ref="S4:T5"/>
    <mergeCell ref="U4:V5"/>
    <mergeCell ref="W4:X5"/>
    <mergeCell ref="C4:D5"/>
    <mergeCell ref="E6:F7"/>
    <mergeCell ref="G6:H7"/>
    <mergeCell ref="I6:J7"/>
    <mergeCell ref="K6:L7"/>
    <mergeCell ref="M6:N7"/>
    <mergeCell ref="O6:P7"/>
    <mergeCell ref="Y4:Z5"/>
    <mergeCell ref="AA4:AB5"/>
    <mergeCell ref="Q6:R7"/>
    <mergeCell ref="S6:T7"/>
    <mergeCell ref="U6:V7"/>
    <mergeCell ref="W6:X7"/>
    <mergeCell ref="AG8:AH9"/>
    <mergeCell ref="G8:H9"/>
    <mergeCell ref="I8:J9"/>
    <mergeCell ref="K8:L9"/>
    <mergeCell ref="M8:N9"/>
    <mergeCell ref="O8:P9"/>
    <mergeCell ref="Q8:R9"/>
    <mergeCell ref="S8:T9"/>
    <mergeCell ref="Y6:Z7"/>
    <mergeCell ref="AA6:AB7"/>
    <mergeCell ref="AC6:AD7"/>
    <mergeCell ref="AE6:AF7"/>
    <mergeCell ref="AG6:AH7"/>
    <mergeCell ref="Y8:Z9"/>
    <mergeCell ref="AA8:AB9"/>
    <mergeCell ref="AC8:AD9"/>
    <mergeCell ref="AE8:AF9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74"/>
  <sheetViews>
    <sheetView topLeftCell="A2" workbookViewId="0">
      <selection activeCell="B2" sqref="B2:AQ2"/>
    </sheetView>
  </sheetViews>
  <sheetFormatPr defaultColWidth="3" defaultRowHeight="16.5" x14ac:dyDescent="0.3"/>
  <cols>
    <col min="1" max="1" width="15.875" style="2" customWidth="1"/>
    <col min="2" max="5" width="8.125" style="2" customWidth="1"/>
    <col min="6" max="15" width="8.125" style="1" customWidth="1"/>
    <col min="16" max="43" width="8.125" style="1" hidden="1" customWidth="1"/>
    <col min="44" max="57" width="3.5" style="2" hidden="1" customWidth="1"/>
    <col min="58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 hidden="1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[1]기본요금!C8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34.5" thickBot="1" x14ac:dyDescent="0.35">
      <c r="B2" s="750" t="s">
        <v>316</v>
      </c>
      <c r="C2" s="750"/>
      <c r="D2" s="750"/>
      <c r="E2" s="750"/>
      <c r="F2" s="750"/>
      <c r="G2" s="750"/>
      <c r="H2" s="750"/>
      <c r="I2" s="750"/>
      <c r="J2" s="750"/>
      <c r="K2" s="750"/>
      <c r="L2" s="750"/>
      <c r="M2" s="750"/>
      <c r="N2" s="750"/>
      <c r="O2" s="750"/>
      <c r="P2" s="750"/>
      <c r="Q2" s="750"/>
      <c r="R2" s="750"/>
      <c r="S2" s="750"/>
      <c r="T2" s="750"/>
      <c r="U2" s="750"/>
      <c r="V2" s="750"/>
      <c r="W2" s="750"/>
      <c r="X2" s="750"/>
      <c r="Y2" s="750"/>
      <c r="Z2" s="750"/>
      <c r="AA2" s="750"/>
      <c r="AB2" s="750"/>
      <c r="AC2" s="750"/>
      <c r="AD2" s="750"/>
      <c r="AE2" s="750"/>
      <c r="AF2" s="750"/>
      <c r="AG2" s="750"/>
      <c r="AH2" s="750"/>
      <c r="AI2" s="750"/>
      <c r="AJ2" s="750"/>
      <c r="AK2" s="750"/>
      <c r="AL2" s="750"/>
      <c r="AM2" s="750"/>
      <c r="AN2" s="750"/>
      <c r="AO2" s="750"/>
      <c r="AP2" s="750"/>
      <c r="AQ2" s="750"/>
    </row>
    <row r="3" spans="1:46" s="170" customFormat="1" ht="51.75" customHeight="1" x14ac:dyDescent="0.3">
      <c r="A3" s="165" t="s">
        <v>48</v>
      </c>
      <c r="B3" s="514" t="s">
        <v>245</v>
      </c>
      <c r="C3" s="515"/>
      <c r="D3" s="515"/>
      <c r="E3" s="516"/>
      <c r="F3" s="517" t="s">
        <v>246</v>
      </c>
      <c r="G3" s="515"/>
      <c r="H3" s="515"/>
      <c r="I3" s="515"/>
      <c r="J3" s="515"/>
      <c r="K3" s="515"/>
      <c r="L3" s="515"/>
      <c r="M3" s="515"/>
      <c r="N3" s="515"/>
      <c r="O3" s="519"/>
      <c r="P3" s="516" t="e">
        <f t="shared" ref="P3" si="0">$B$3+P4</f>
        <v>#VALUE!</v>
      </c>
      <c r="Q3" s="511"/>
      <c r="R3" s="511" t="e">
        <f t="shared" ref="R3" si="1">$B$3+R4</f>
        <v>#VALUE!</v>
      </c>
      <c r="S3" s="511"/>
      <c r="T3" s="511" t="e">
        <f t="shared" ref="T3" si="2">$B$3+T4</f>
        <v>#VALUE!</v>
      </c>
      <c r="U3" s="511"/>
      <c r="V3" s="511" t="e">
        <f t="shared" ref="V3" si="3">$B$3+V4</f>
        <v>#VALUE!</v>
      </c>
      <c r="W3" s="511"/>
      <c r="X3" s="511" t="e">
        <f t="shared" ref="X3" si="4">$B$3+X4</f>
        <v>#VALUE!</v>
      </c>
      <c r="Y3" s="511"/>
      <c r="Z3" s="511" t="e">
        <f t="shared" ref="Z3" si="5">$B$3+Z4</f>
        <v>#VALUE!</v>
      </c>
      <c r="AA3" s="511"/>
      <c r="AB3" s="511" t="e">
        <f t="shared" ref="AB3" si="6">$B$3+AB4</f>
        <v>#VALUE!</v>
      </c>
      <c r="AC3" s="511"/>
      <c r="AD3" s="511" t="e">
        <f t="shared" ref="AD3" si="7">$B$3+AD4</f>
        <v>#VALUE!</v>
      </c>
      <c r="AE3" s="511"/>
      <c r="AF3" s="511" t="e">
        <f t="shared" ref="AF3" si="8">$B$3+AF4</f>
        <v>#VALUE!</v>
      </c>
      <c r="AG3" s="511"/>
      <c r="AH3" s="511" t="e">
        <f t="shared" ref="AH3" si="9">$B$3+AH4</f>
        <v>#VALUE!</v>
      </c>
      <c r="AI3" s="511"/>
      <c r="AJ3" s="511" t="e">
        <f t="shared" ref="AJ3" si="10">$B$3+AJ4</f>
        <v>#VALUE!</v>
      </c>
      <c r="AK3" s="511"/>
      <c r="AL3" s="511" t="e">
        <f t="shared" ref="AL3" si="11">$B$3+AL4</f>
        <v>#VALUE!</v>
      </c>
      <c r="AM3" s="511"/>
      <c r="AN3" s="511" t="e">
        <f t="shared" ref="AN3" si="12">$B$3+AN4</f>
        <v>#VALUE!</v>
      </c>
      <c r="AO3" s="511"/>
      <c r="AP3" s="511" t="e">
        <f t="shared" ref="AP3" si="13">$B$3+AP4</f>
        <v>#VALUE!</v>
      </c>
      <c r="AQ3" s="512"/>
    </row>
    <row r="4" spans="1:46" s="139" customFormat="1" ht="51.75" customHeight="1" x14ac:dyDescent="0.3">
      <c r="A4" s="507" t="s">
        <v>210</v>
      </c>
      <c r="B4" s="508"/>
      <c r="C4" s="508"/>
      <c r="D4" s="509" t="s">
        <v>49</v>
      </c>
      <c r="E4" s="510"/>
      <c r="F4" s="468">
        <v>1.1000000000000001</v>
      </c>
      <c r="G4" s="468"/>
      <c r="H4" s="503">
        <f>F4+H5</f>
        <v>2.2000000000000002</v>
      </c>
      <c r="I4" s="503"/>
      <c r="J4" s="503">
        <f>H4+J7</f>
        <v>2.5</v>
      </c>
      <c r="K4" s="503"/>
      <c r="L4" s="503">
        <f>J4+L9</f>
        <v>3.5</v>
      </c>
      <c r="M4" s="506"/>
      <c r="N4" s="502">
        <f>L4+N11</f>
        <v>4.5999999999999996</v>
      </c>
      <c r="O4" s="506"/>
      <c r="P4" s="502">
        <f>+N4+P15</f>
        <v>4.5999999999999996</v>
      </c>
      <c r="Q4" s="503"/>
      <c r="R4" s="503">
        <f>+P4+R17</f>
        <v>4.5999999999999996</v>
      </c>
      <c r="S4" s="503"/>
      <c r="T4" s="503">
        <f>+R4+T19</f>
        <v>4.5999999999999996</v>
      </c>
      <c r="U4" s="503"/>
      <c r="V4" s="503">
        <f>+T4+V21</f>
        <v>4.5999999999999996</v>
      </c>
      <c r="W4" s="503"/>
      <c r="X4" s="503">
        <f>+V4+X23</f>
        <v>4.5999999999999996</v>
      </c>
      <c r="Y4" s="503"/>
      <c r="Z4" s="503">
        <f>+X4+Z25</f>
        <v>4.5999999999999996</v>
      </c>
      <c r="AA4" s="503"/>
      <c r="AB4" s="503">
        <f>+Z4+AB27</f>
        <v>4.5999999999999996</v>
      </c>
      <c r="AC4" s="503"/>
      <c r="AD4" s="503">
        <f>+AB4+AD29</f>
        <v>4.5999999999999996</v>
      </c>
      <c r="AE4" s="503"/>
      <c r="AF4" s="503">
        <f>+AD4+AF31</f>
        <v>4.5999999999999996</v>
      </c>
      <c r="AG4" s="503"/>
      <c r="AH4" s="503">
        <f>+AF4+AH33</f>
        <v>4.5999999999999996</v>
      </c>
      <c r="AI4" s="503"/>
      <c r="AJ4" s="503">
        <f>+AH4+AJ35</f>
        <v>4.5999999999999996</v>
      </c>
      <c r="AK4" s="503"/>
      <c r="AL4" s="503">
        <f>+AJ4+AL37</f>
        <v>4.5999999999999996</v>
      </c>
      <c r="AM4" s="503"/>
      <c r="AN4" s="503">
        <f>+AL4+AN39</f>
        <v>4.5999999999999996</v>
      </c>
      <c r="AO4" s="503"/>
      <c r="AP4" s="503">
        <f>+AN4+AP41</f>
        <v>4.5999999999999996</v>
      </c>
      <c r="AQ4" s="506"/>
    </row>
    <row r="5" spans="1:46" s="139" customFormat="1" ht="27" customHeight="1" x14ac:dyDescent="0.3">
      <c r="A5" s="477" t="str">
        <f>F5</f>
        <v>득룡교</v>
      </c>
      <c r="B5" s="140"/>
      <c r="C5" s="141">
        <f>MROUND(ROUNDDOWN(B6*0.8,-1),50)</f>
        <v>1300</v>
      </c>
      <c r="D5" s="142"/>
      <c r="E5" s="143">
        <f>C5-$S$1</f>
        <v>100</v>
      </c>
      <c r="F5" s="479" t="s">
        <v>211</v>
      </c>
      <c r="G5" s="466"/>
      <c r="H5" s="468">
        <v>1.1000000000000001</v>
      </c>
      <c r="I5" s="468"/>
      <c r="J5" s="434">
        <f>H5+J7</f>
        <v>1.4000000000000001</v>
      </c>
      <c r="K5" s="462"/>
      <c r="L5" s="434">
        <f>J5+L9</f>
        <v>2.4000000000000004</v>
      </c>
      <c r="M5" s="435"/>
      <c r="N5" s="461"/>
      <c r="O5" s="435"/>
      <c r="P5" s="461">
        <f>N5+P15</f>
        <v>0</v>
      </c>
      <c r="Q5" s="462"/>
      <c r="R5" s="434">
        <f>P5+R17</f>
        <v>0</v>
      </c>
      <c r="S5" s="462"/>
      <c r="T5" s="434">
        <f>R5+T19</f>
        <v>0</v>
      </c>
      <c r="U5" s="462"/>
      <c r="V5" s="434">
        <f>T5+V21</f>
        <v>0</v>
      </c>
      <c r="W5" s="462"/>
      <c r="X5" s="434">
        <f>V5+X23</f>
        <v>0</v>
      </c>
      <c r="Y5" s="462"/>
      <c r="Z5" s="434">
        <f>X5+Z25</f>
        <v>0</v>
      </c>
      <c r="AA5" s="462"/>
      <c r="AB5" s="434">
        <f>Z5+AB27</f>
        <v>0</v>
      </c>
      <c r="AC5" s="462"/>
      <c r="AD5" s="434">
        <f>AB5+AD29</f>
        <v>0</v>
      </c>
      <c r="AE5" s="462"/>
      <c r="AF5" s="434">
        <f>AD5+AF31</f>
        <v>0</v>
      </c>
      <c r="AG5" s="462"/>
      <c r="AH5" s="434">
        <f>AF5+AH33</f>
        <v>0</v>
      </c>
      <c r="AI5" s="462"/>
      <c r="AJ5" s="434">
        <f>AH5+AJ35</f>
        <v>0</v>
      </c>
      <c r="AK5" s="462"/>
      <c r="AL5" s="434">
        <f>AJ5+AL37</f>
        <v>0</v>
      </c>
      <c r="AM5" s="462"/>
      <c r="AN5" s="434">
        <f>AL5+AN39</f>
        <v>0</v>
      </c>
      <c r="AO5" s="462"/>
      <c r="AP5" s="434">
        <f>AN5+AP41</f>
        <v>0</v>
      </c>
      <c r="AQ5" s="435"/>
    </row>
    <row r="6" spans="1:46" s="139" customFormat="1" ht="27" customHeight="1" x14ac:dyDescent="0.3">
      <c r="A6" s="453"/>
      <c r="B6" s="144">
        <f>$P$1+MROUND(ROUNDDOWN(F4*$I$1,-1),50)</f>
        <v>1650</v>
      </c>
      <c r="C6" s="145"/>
      <c r="D6" s="146">
        <f>B6-$P$1</f>
        <v>150</v>
      </c>
      <c r="E6" s="147"/>
      <c r="F6" s="467"/>
      <c r="G6" s="457"/>
      <c r="H6" s="468"/>
      <c r="I6" s="468"/>
      <c r="J6" s="436"/>
      <c r="K6" s="464"/>
      <c r="L6" s="436"/>
      <c r="M6" s="437"/>
      <c r="N6" s="463"/>
      <c r="O6" s="437"/>
      <c r="P6" s="463"/>
      <c r="Q6" s="464"/>
      <c r="R6" s="436"/>
      <c r="S6" s="464"/>
      <c r="T6" s="436"/>
      <c r="U6" s="464"/>
      <c r="V6" s="436"/>
      <c r="W6" s="464"/>
      <c r="X6" s="436"/>
      <c r="Y6" s="464"/>
      <c r="Z6" s="436"/>
      <c r="AA6" s="464"/>
      <c r="AB6" s="436"/>
      <c r="AC6" s="464"/>
      <c r="AD6" s="436"/>
      <c r="AE6" s="464"/>
      <c r="AF6" s="436"/>
      <c r="AG6" s="464"/>
      <c r="AH6" s="436"/>
      <c r="AI6" s="464"/>
      <c r="AJ6" s="436"/>
      <c r="AK6" s="464"/>
      <c r="AL6" s="436"/>
      <c r="AM6" s="464"/>
      <c r="AN6" s="436"/>
      <c r="AO6" s="464"/>
      <c r="AP6" s="436"/>
      <c r="AQ6" s="437"/>
    </row>
    <row r="7" spans="1:46" s="139" customFormat="1" ht="27" customHeight="1" x14ac:dyDescent="0.3">
      <c r="A7" s="477" t="str">
        <f>H7</f>
        <v>난산</v>
      </c>
      <c r="B7" s="140"/>
      <c r="C7" s="141">
        <f>MROUND(ROUNDDOWN(B8*0.8,-1),50)</f>
        <v>1450</v>
      </c>
      <c r="D7" s="142"/>
      <c r="E7" s="143">
        <f>C7-$S$1</f>
        <v>250</v>
      </c>
      <c r="F7" s="168"/>
      <c r="G7" s="162">
        <f>MROUND(ROUNDDOWN(F8*0.8,-1),50)</f>
        <v>1200</v>
      </c>
      <c r="H7" s="479" t="s">
        <v>212</v>
      </c>
      <c r="I7" s="466"/>
      <c r="J7" s="468">
        <v>0.3</v>
      </c>
      <c r="K7" s="468"/>
      <c r="L7" s="434">
        <f>J7+L9</f>
        <v>1.3</v>
      </c>
      <c r="M7" s="435"/>
      <c r="N7" s="461"/>
      <c r="O7" s="435"/>
      <c r="P7" s="461">
        <f>N7+P15</f>
        <v>0</v>
      </c>
      <c r="Q7" s="462"/>
      <c r="R7" s="434">
        <f>P7+R17</f>
        <v>0</v>
      </c>
      <c r="S7" s="462"/>
      <c r="T7" s="434">
        <f>R7+T19</f>
        <v>0</v>
      </c>
      <c r="U7" s="462"/>
      <c r="V7" s="434">
        <f>T7+V21</f>
        <v>0</v>
      </c>
      <c r="W7" s="462"/>
      <c r="X7" s="434">
        <f>V7+X23</f>
        <v>0</v>
      </c>
      <c r="Y7" s="462"/>
      <c r="Z7" s="434">
        <f>X7+Z25</f>
        <v>0</v>
      </c>
      <c r="AA7" s="462"/>
      <c r="AB7" s="434">
        <f>Z7+AB27</f>
        <v>0</v>
      </c>
      <c r="AC7" s="462"/>
      <c r="AD7" s="434">
        <f>AB7+AD29</f>
        <v>0</v>
      </c>
      <c r="AE7" s="462"/>
      <c r="AF7" s="434">
        <f>AD7+AF31</f>
        <v>0</v>
      </c>
      <c r="AG7" s="462"/>
      <c r="AH7" s="434">
        <f>AF7+AH33</f>
        <v>0</v>
      </c>
      <c r="AI7" s="462"/>
      <c r="AJ7" s="434">
        <f>AH7+AJ35</f>
        <v>0</v>
      </c>
      <c r="AK7" s="462"/>
      <c r="AL7" s="434">
        <f>AJ7+AL37</f>
        <v>0</v>
      </c>
      <c r="AM7" s="462"/>
      <c r="AN7" s="434">
        <f>AL7+AN39</f>
        <v>0</v>
      </c>
      <c r="AO7" s="462"/>
      <c r="AP7" s="434">
        <f>AN7+AP41</f>
        <v>0</v>
      </c>
      <c r="AQ7" s="435"/>
    </row>
    <row r="8" spans="1:46" s="139" customFormat="1" ht="27" customHeight="1" x14ac:dyDescent="0.3">
      <c r="A8" s="453"/>
      <c r="B8" s="144">
        <f>$P$1+MROUND(ROUNDDOWN(H4*$I$1,-1),50)</f>
        <v>1800</v>
      </c>
      <c r="C8" s="145"/>
      <c r="D8" s="146">
        <f>B8-$P$1</f>
        <v>300</v>
      </c>
      <c r="E8" s="147"/>
      <c r="F8" s="359">
        <f>IF((H5)&lt;=8,P1,P1+ROUND(INT(((H5-8)*I1)),-1))</f>
        <v>1500</v>
      </c>
      <c r="G8" s="335"/>
      <c r="H8" s="467"/>
      <c r="I8" s="457"/>
      <c r="J8" s="468"/>
      <c r="K8" s="468"/>
      <c r="L8" s="436"/>
      <c r="M8" s="437"/>
      <c r="N8" s="463"/>
      <c r="O8" s="437"/>
      <c r="P8" s="463"/>
      <c r="Q8" s="464"/>
      <c r="R8" s="436"/>
      <c r="S8" s="464"/>
      <c r="T8" s="436"/>
      <c r="U8" s="464"/>
      <c r="V8" s="436"/>
      <c r="W8" s="464"/>
      <c r="X8" s="436"/>
      <c r="Y8" s="464"/>
      <c r="Z8" s="436"/>
      <c r="AA8" s="464"/>
      <c r="AB8" s="436"/>
      <c r="AC8" s="464"/>
      <c r="AD8" s="436"/>
      <c r="AE8" s="464"/>
      <c r="AF8" s="436"/>
      <c r="AG8" s="464"/>
      <c r="AH8" s="436"/>
      <c r="AI8" s="464"/>
      <c r="AJ8" s="436"/>
      <c r="AK8" s="464"/>
      <c r="AL8" s="436"/>
      <c r="AM8" s="464"/>
      <c r="AN8" s="436"/>
      <c r="AO8" s="464"/>
      <c r="AP8" s="436"/>
      <c r="AQ8" s="437"/>
    </row>
    <row r="9" spans="1:46" s="139" customFormat="1" ht="27" customHeight="1" x14ac:dyDescent="0.3">
      <c r="A9" s="681" t="s">
        <v>213</v>
      </c>
      <c r="B9" s="140"/>
      <c r="C9" s="141">
        <f>MROUND(ROUNDDOWN(B10*0.8,-1),50)</f>
        <v>1450</v>
      </c>
      <c r="D9" s="142"/>
      <c r="E9" s="143">
        <f>C9-$S$1</f>
        <v>250</v>
      </c>
      <c r="F9" s="168"/>
      <c r="G9" s="162">
        <f>MROUND(ROUNDDOWN(F10*0.8,-1),50)</f>
        <v>1200</v>
      </c>
      <c r="H9" s="168"/>
      <c r="I9" s="162">
        <f>MROUND(ROUNDDOWN(H10*0.8,-1),50)</f>
        <v>1200</v>
      </c>
      <c r="J9" s="479" t="s">
        <v>213</v>
      </c>
      <c r="K9" s="466"/>
      <c r="L9" s="468">
        <v>1</v>
      </c>
      <c r="M9" s="460"/>
      <c r="N9" s="648"/>
      <c r="O9" s="435"/>
      <c r="P9" s="186"/>
      <c r="Q9" s="187"/>
      <c r="R9" s="188"/>
      <c r="S9" s="187"/>
      <c r="T9" s="188"/>
      <c r="U9" s="187"/>
      <c r="V9" s="188"/>
      <c r="W9" s="187"/>
      <c r="X9" s="188"/>
      <c r="Y9" s="187"/>
      <c r="Z9" s="188"/>
      <c r="AA9" s="187"/>
      <c r="AB9" s="188"/>
      <c r="AC9" s="187"/>
      <c r="AD9" s="188"/>
      <c r="AE9" s="187"/>
      <c r="AF9" s="188"/>
      <c r="AG9" s="187"/>
      <c r="AH9" s="188"/>
      <c r="AI9" s="187"/>
      <c r="AJ9" s="188"/>
      <c r="AK9" s="187"/>
      <c r="AL9" s="188"/>
      <c r="AM9" s="187"/>
      <c r="AN9" s="188"/>
      <c r="AO9" s="187"/>
      <c r="AP9" s="188"/>
      <c r="AQ9" s="189"/>
    </row>
    <row r="10" spans="1:46" s="139" customFormat="1" ht="27" customHeight="1" x14ac:dyDescent="0.3">
      <c r="A10" s="453"/>
      <c r="B10" s="144">
        <f>$P$1+MROUND(ROUNDDOWN(J4*$I$1,-1),50)</f>
        <v>1800</v>
      </c>
      <c r="C10" s="145"/>
      <c r="D10" s="146">
        <f>B10-$P$1</f>
        <v>300</v>
      </c>
      <c r="E10" s="147"/>
      <c r="F10" s="334">
        <f>IF((J5)&lt;=8,P1,P1+ROUND(INT(((J5-8)*I1)),-1))</f>
        <v>1500</v>
      </c>
      <c r="G10" s="335"/>
      <c r="H10" s="339">
        <f>IF((J7)&lt;=8,P1,P1+ROUND(INT(((J7-8)*I1)),-1))</f>
        <v>1500</v>
      </c>
      <c r="I10" s="335"/>
      <c r="J10" s="467"/>
      <c r="K10" s="457"/>
      <c r="L10" s="468"/>
      <c r="M10" s="460"/>
      <c r="N10" s="649"/>
      <c r="O10" s="437"/>
      <c r="P10" s="186"/>
      <c r="Q10" s="187"/>
      <c r="R10" s="188"/>
      <c r="S10" s="187"/>
      <c r="T10" s="188"/>
      <c r="U10" s="187"/>
      <c r="V10" s="188"/>
      <c r="W10" s="187"/>
      <c r="X10" s="188"/>
      <c r="Y10" s="187"/>
      <c r="Z10" s="188"/>
      <c r="AA10" s="187"/>
      <c r="AB10" s="188"/>
      <c r="AC10" s="187"/>
      <c r="AD10" s="188"/>
      <c r="AE10" s="187"/>
      <c r="AF10" s="188"/>
      <c r="AG10" s="187"/>
      <c r="AH10" s="188"/>
      <c r="AI10" s="187"/>
      <c r="AJ10" s="188"/>
      <c r="AK10" s="187"/>
      <c r="AL10" s="188"/>
      <c r="AM10" s="187"/>
      <c r="AN10" s="188"/>
      <c r="AO10" s="187"/>
      <c r="AP10" s="188"/>
      <c r="AQ10" s="189"/>
    </row>
    <row r="11" spans="1:46" s="139" customFormat="1" ht="27" customHeight="1" x14ac:dyDescent="0.3">
      <c r="A11" s="477" t="str">
        <f>L11</f>
        <v>영천</v>
      </c>
      <c r="B11" s="140"/>
      <c r="C11" s="141">
        <f>MROUND(ROUNDDOWN(B12*0.8,-1),50)</f>
        <v>1550</v>
      </c>
      <c r="D11" s="142"/>
      <c r="E11" s="143">
        <f>C11-$S$1</f>
        <v>350</v>
      </c>
      <c r="F11" s="168"/>
      <c r="G11" s="162">
        <f>MROUND(ROUNDDOWN(F12*0.8,-1),50)</f>
        <v>1200</v>
      </c>
      <c r="H11" s="337"/>
      <c r="I11" s="162">
        <f>MROUND(ROUNDDOWN(H12*0.8,-1),50)</f>
        <v>1200</v>
      </c>
      <c r="J11" s="337"/>
      <c r="K11" s="162">
        <f>MROUND(ROUNDDOWN(J12*0.8,-1),50)</f>
        <v>1200</v>
      </c>
      <c r="L11" s="479" t="s">
        <v>214</v>
      </c>
      <c r="M11" s="466"/>
      <c r="N11" s="444">
        <v>1.1000000000000001</v>
      </c>
      <c r="O11" s="460"/>
      <c r="P11" s="490" t="e">
        <f>#REF!+P15</f>
        <v>#REF!</v>
      </c>
      <c r="Q11" s="447"/>
      <c r="R11" s="446" t="e">
        <f>P11+R17</f>
        <v>#REF!</v>
      </c>
      <c r="S11" s="447"/>
      <c r="T11" s="446" t="e">
        <f>R11+T19</f>
        <v>#REF!</v>
      </c>
      <c r="U11" s="447"/>
      <c r="V11" s="446" t="e">
        <f>T11+V21</f>
        <v>#REF!</v>
      </c>
      <c r="W11" s="447"/>
      <c r="X11" s="446" t="e">
        <f>V11+X23</f>
        <v>#REF!</v>
      </c>
      <c r="Y11" s="447"/>
      <c r="Z11" s="446" t="e">
        <f>X11+Z25</f>
        <v>#REF!</v>
      </c>
      <c r="AA11" s="447"/>
      <c r="AB11" s="446" t="e">
        <f>Z11+AB27</f>
        <v>#REF!</v>
      </c>
      <c r="AC11" s="447"/>
      <c r="AD11" s="446" t="e">
        <f>AB11+AD29</f>
        <v>#REF!</v>
      </c>
      <c r="AE11" s="447"/>
      <c r="AF11" s="446" t="e">
        <f>AD11+AF31</f>
        <v>#REF!</v>
      </c>
      <c r="AG11" s="447"/>
      <c r="AH11" s="446" t="e">
        <f>AF11+AH33</f>
        <v>#REF!</v>
      </c>
      <c r="AI11" s="447"/>
      <c r="AJ11" s="446" t="e">
        <f>AH11+AJ35</f>
        <v>#REF!</v>
      </c>
      <c r="AK11" s="447"/>
      <c r="AL11" s="446" t="e">
        <f>AJ11+AL37</f>
        <v>#REF!</v>
      </c>
      <c r="AM11" s="447"/>
      <c r="AN11" s="446" t="e">
        <f>AL11+AN39</f>
        <v>#REF!</v>
      </c>
      <c r="AO11" s="447"/>
      <c r="AP11" s="446" t="e">
        <f>AN11+AP41</f>
        <v>#REF!</v>
      </c>
      <c r="AQ11" s="450"/>
    </row>
    <row r="12" spans="1:46" s="139" customFormat="1" ht="27" customHeight="1" x14ac:dyDescent="0.3">
      <c r="A12" s="453"/>
      <c r="B12" s="144">
        <f>$P$1+MROUND(ROUNDDOWN(L4*$I$1,-1),50)</f>
        <v>1950</v>
      </c>
      <c r="C12" s="145"/>
      <c r="D12" s="146">
        <f>B12-$P$1</f>
        <v>450</v>
      </c>
      <c r="E12" s="147"/>
      <c r="F12" s="334">
        <f>IF((J5)&lt;=8,P1,P1+ROUND(INT(((J5-8)*I1)),-1))</f>
        <v>1500</v>
      </c>
      <c r="G12" s="335"/>
      <c r="H12" s="339">
        <f>IF((J7)&lt;=8,P1,P1+ROUND(INT(((J7-8)*I1)),-1))</f>
        <v>1500</v>
      </c>
      <c r="I12" s="362"/>
      <c r="J12" s="332">
        <f>IF((L9)&lt;=$X$1,$P$1,$P$1+MROUND(ROUNDDOWN((L9-$X$1)*$I$1,-1),50))</f>
        <v>1500</v>
      </c>
      <c r="K12" s="362"/>
      <c r="L12" s="467"/>
      <c r="M12" s="457"/>
      <c r="N12" s="444"/>
      <c r="O12" s="460"/>
      <c r="P12" s="491"/>
      <c r="Q12" s="449"/>
      <c r="R12" s="448"/>
      <c r="S12" s="449"/>
      <c r="T12" s="448"/>
      <c r="U12" s="449"/>
      <c r="V12" s="448"/>
      <c r="W12" s="449"/>
      <c r="X12" s="448"/>
      <c r="Y12" s="449"/>
      <c r="Z12" s="448"/>
      <c r="AA12" s="449"/>
      <c r="AB12" s="448"/>
      <c r="AC12" s="449"/>
      <c r="AD12" s="448"/>
      <c r="AE12" s="449"/>
      <c r="AF12" s="448"/>
      <c r="AG12" s="449"/>
      <c r="AH12" s="448"/>
      <c r="AI12" s="449"/>
      <c r="AJ12" s="448"/>
      <c r="AK12" s="449"/>
      <c r="AL12" s="448"/>
      <c r="AM12" s="449"/>
      <c r="AN12" s="448"/>
      <c r="AO12" s="449"/>
      <c r="AP12" s="448"/>
      <c r="AQ12" s="451"/>
    </row>
    <row r="13" spans="1:46" s="139" customFormat="1" ht="27" customHeight="1" x14ac:dyDescent="0.3">
      <c r="A13" s="477" t="str">
        <f>N13</f>
        <v>춘강</v>
      </c>
      <c r="B13" s="140"/>
      <c r="C13" s="141">
        <f>MROUND(ROUNDDOWN(B14*0.8,-1),50)</f>
        <v>1700</v>
      </c>
      <c r="D13" s="142"/>
      <c r="E13" s="143">
        <f>C13-$S$1</f>
        <v>500</v>
      </c>
      <c r="F13" s="168"/>
      <c r="G13" s="162">
        <f>MROUND(ROUNDDOWN(F14*0.8,-1),50)</f>
        <v>1200</v>
      </c>
      <c r="H13" s="337"/>
      <c r="I13" s="162">
        <f>MROUND(ROUNDDOWN(H14*0.8,-1),50)</f>
        <v>1200</v>
      </c>
      <c r="J13" s="168"/>
      <c r="K13" s="162">
        <f>MROUND(ROUNDDOWN(J14*0.8,-1),50)</f>
        <v>1200</v>
      </c>
      <c r="L13" s="168"/>
      <c r="M13" s="162">
        <f>MROUND(ROUNDDOWN(L14*0.8,-1),50)</f>
        <v>1200</v>
      </c>
      <c r="N13" s="440" t="s">
        <v>215</v>
      </c>
      <c r="O13" s="441"/>
      <c r="P13" s="461">
        <f>N11+P15</f>
        <v>1.1000000000000001</v>
      </c>
      <c r="Q13" s="462"/>
      <c r="R13" s="434">
        <f>P13+R17</f>
        <v>1.1000000000000001</v>
      </c>
      <c r="S13" s="462"/>
      <c r="T13" s="434">
        <f>R13+T19</f>
        <v>1.1000000000000001</v>
      </c>
      <c r="U13" s="462"/>
      <c r="V13" s="434">
        <f>T13+V21</f>
        <v>1.1000000000000001</v>
      </c>
      <c r="W13" s="462"/>
      <c r="X13" s="434">
        <f>V13+X23</f>
        <v>1.1000000000000001</v>
      </c>
      <c r="Y13" s="462"/>
      <c r="Z13" s="434">
        <f>X13+Z25</f>
        <v>1.1000000000000001</v>
      </c>
      <c r="AA13" s="462"/>
      <c r="AB13" s="434">
        <f>Z13+AB27</f>
        <v>1.1000000000000001</v>
      </c>
      <c r="AC13" s="462"/>
      <c r="AD13" s="434">
        <f>AB13+AD29</f>
        <v>1.1000000000000001</v>
      </c>
      <c r="AE13" s="462"/>
      <c r="AF13" s="434">
        <f>AD13+AF31</f>
        <v>1.1000000000000001</v>
      </c>
      <c r="AG13" s="462"/>
      <c r="AH13" s="434">
        <f>AF13+AH33</f>
        <v>1.1000000000000001</v>
      </c>
      <c r="AI13" s="462"/>
      <c r="AJ13" s="434">
        <f>AH13+AJ35</f>
        <v>1.1000000000000001</v>
      </c>
      <c r="AK13" s="462"/>
      <c r="AL13" s="434">
        <f>AJ13+AL37</f>
        <v>1.1000000000000001</v>
      </c>
      <c r="AM13" s="462"/>
      <c r="AN13" s="434">
        <f>AL13+AN39</f>
        <v>1.1000000000000001</v>
      </c>
      <c r="AO13" s="462"/>
      <c r="AP13" s="434">
        <f>AN13+AP41</f>
        <v>1.1000000000000001</v>
      </c>
      <c r="AQ13" s="435"/>
    </row>
    <row r="14" spans="1:46" s="139" customFormat="1" ht="27" customHeight="1" thickBot="1" x14ac:dyDescent="0.35">
      <c r="A14" s="439"/>
      <c r="B14" s="151">
        <f>$P$1+MROUND(ROUNDDOWN(N4*$I$1,-1),50)</f>
        <v>2100</v>
      </c>
      <c r="C14" s="152"/>
      <c r="D14" s="153">
        <f>B14-$P$1</f>
        <v>600</v>
      </c>
      <c r="E14" s="154"/>
      <c r="F14" s="360">
        <f>IF((L5)&lt;=8,P1,P1+ROUND(INT(((L5-8)*I1)),-1))</f>
        <v>1500</v>
      </c>
      <c r="G14" s="361"/>
      <c r="H14" s="360">
        <f>IF((L7)&lt;=8,P1,P1+ROUND(INT(((L7-8)*I1)),-1))</f>
        <v>1500</v>
      </c>
      <c r="I14" s="361"/>
      <c r="J14" s="343">
        <f>IF((L9)&lt;=8,P1,P1+ROUND(INT(((L9-8)*I1)),-1))</f>
        <v>1500</v>
      </c>
      <c r="K14" s="169"/>
      <c r="L14" s="333">
        <f>IF((N11)&lt;=$X$1,$P$1,$P$1+MROUND(ROUNDDOWN((N11-$X$1)*$I$1,-1),50))</f>
        <v>1500</v>
      </c>
      <c r="M14" s="169"/>
      <c r="N14" s="442"/>
      <c r="O14" s="443"/>
      <c r="P14" s="463"/>
      <c r="Q14" s="464"/>
      <c r="R14" s="436"/>
      <c r="S14" s="464"/>
      <c r="T14" s="436"/>
      <c r="U14" s="464"/>
      <c r="V14" s="436"/>
      <c r="W14" s="464"/>
      <c r="X14" s="436"/>
      <c r="Y14" s="464"/>
      <c r="Z14" s="436"/>
      <c r="AA14" s="464"/>
      <c r="AB14" s="436"/>
      <c r="AC14" s="464"/>
      <c r="AD14" s="436"/>
      <c r="AE14" s="464"/>
      <c r="AF14" s="436"/>
      <c r="AG14" s="464"/>
      <c r="AH14" s="436"/>
      <c r="AI14" s="464"/>
      <c r="AJ14" s="436"/>
      <c r="AK14" s="464"/>
      <c r="AL14" s="436"/>
      <c r="AM14" s="464"/>
      <c r="AN14" s="436"/>
      <c r="AO14" s="464"/>
      <c r="AP14" s="436"/>
      <c r="AQ14" s="437"/>
    </row>
    <row r="15" spans="1:46" s="12" customFormat="1" ht="27" hidden="1" customHeight="1" x14ac:dyDescent="0.3">
      <c r="A15" s="432" t="str">
        <f>N15</f>
        <v>구만리</v>
      </c>
      <c r="B15" s="112"/>
      <c r="C15" s="113">
        <f>MROUND(ROUNDDOWN(B16*0.8,-1),50)</f>
        <v>1700</v>
      </c>
      <c r="D15" s="70"/>
      <c r="E15" s="71">
        <f>C15-$S$1</f>
        <v>500</v>
      </c>
      <c r="F15" s="34"/>
      <c r="G15" s="35">
        <f t="shared" ref="G15:I15" si="14">ROUND(F16*0.8,-1)</f>
        <v>1200</v>
      </c>
      <c r="H15" s="34"/>
      <c r="I15" s="35">
        <f t="shared" si="14"/>
        <v>1200</v>
      </c>
      <c r="J15" s="34"/>
      <c r="K15" s="33" t="e">
        <f t="shared" ref="K15:M15" si="15">ROUND(J16*0.8,-1)</f>
        <v>#REF!</v>
      </c>
      <c r="L15" s="34"/>
      <c r="M15" s="35">
        <f t="shared" si="15"/>
        <v>1200</v>
      </c>
      <c r="N15" s="404" t="s">
        <v>4</v>
      </c>
      <c r="O15" s="405"/>
      <c r="P15" s="408"/>
      <c r="Q15" s="408"/>
      <c r="R15" s="409">
        <f>P15+R17</f>
        <v>0</v>
      </c>
      <c r="S15" s="415"/>
      <c r="T15" s="409">
        <f>R15+T19</f>
        <v>0</v>
      </c>
      <c r="U15" s="415"/>
      <c r="V15" s="409">
        <f>T15+V21</f>
        <v>0</v>
      </c>
      <c r="W15" s="415"/>
      <c r="X15" s="409">
        <f>V15+X23</f>
        <v>0</v>
      </c>
      <c r="Y15" s="415"/>
      <c r="Z15" s="409">
        <f>X15+Z25</f>
        <v>0</v>
      </c>
      <c r="AA15" s="415"/>
      <c r="AB15" s="409">
        <f>Z15+AB27</f>
        <v>0</v>
      </c>
      <c r="AC15" s="415"/>
      <c r="AD15" s="409">
        <f>AB15+AD29</f>
        <v>0</v>
      </c>
      <c r="AE15" s="415"/>
      <c r="AF15" s="409">
        <f>AD15+AF31</f>
        <v>0</v>
      </c>
      <c r="AG15" s="415"/>
      <c r="AH15" s="409">
        <f>AF15+AH33</f>
        <v>0</v>
      </c>
      <c r="AI15" s="415"/>
      <c r="AJ15" s="409">
        <f>AH15+AJ35</f>
        <v>0</v>
      </c>
      <c r="AK15" s="415"/>
      <c r="AL15" s="409">
        <f>AJ15+AL37</f>
        <v>0</v>
      </c>
      <c r="AM15" s="415"/>
      <c r="AN15" s="409">
        <f>AL15+AN39</f>
        <v>0</v>
      </c>
      <c r="AO15" s="415"/>
      <c r="AP15" s="409">
        <f>AN15+AP41</f>
        <v>0</v>
      </c>
      <c r="AQ15" s="410"/>
    </row>
    <row r="16" spans="1:46" s="12" customFormat="1" ht="27" hidden="1" customHeight="1" x14ac:dyDescent="0.3">
      <c r="A16" s="403"/>
      <c r="B16" s="106">
        <f>$P$1+MROUND(ROUNDDOWN(N4*$I$1,-1),50)</f>
        <v>2100</v>
      </c>
      <c r="C16" s="107"/>
      <c r="D16" s="48">
        <f>B16-$P$1</f>
        <v>600</v>
      </c>
      <c r="E16" s="49"/>
      <c r="F16" s="27">
        <f>IF((N5)&lt;=8,P1,P1+ROUND(INT(((N5-8)*I1)),-1))</f>
        <v>1500</v>
      </c>
      <c r="G16" s="28"/>
      <c r="H16" s="27">
        <f>IF((N7)&lt;=8,P1,P1+ROUND(INT(((N7-8)*I1)),-1))</f>
        <v>1500</v>
      </c>
      <c r="I16" s="28"/>
      <c r="J16" s="30" t="e">
        <f>IF((#REF!)&lt;=8,P1,P1+ROUND(INT(((#REF!-8)*I1)),-1))</f>
        <v>#REF!</v>
      </c>
      <c r="K16" s="24"/>
      <c r="L16" s="27">
        <f>IF((N11)&lt;=8,P1,P1+ROUND(INT(((N11-8)*I1)),-1))</f>
        <v>1500</v>
      </c>
      <c r="M16" s="28"/>
      <c r="N16" s="406"/>
      <c r="O16" s="407"/>
      <c r="P16" s="408"/>
      <c r="Q16" s="408"/>
      <c r="R16" s="411"/>
      <c r="S16" s="416"/>
      <c r="T16" s="411"/>
      <c r="U16" s="416"/>
      <c r="V16" s="411"/>
      <c r="W16" s="416"/>
      <c r="X16" s="411"/>
      <c r="Y16" s="416"/>
      <c r="Z16" s="411"/>
      <c r="AA16" s="416"/>
      <c r="AB16" s="411"/>
      <c r="AC16" s="416"/>
      <c r="AD16" s="411"/>
      <c r="AE16" s="416"/>
      <c r="AF16" s="411"/>
      <c r="AG16" s="416"/>
      <c r="AH16" s="411"/>
      <c r="AI16" s="416"/>
      <c r="AJ16" s="411"/>
      <c r="AK16" s="416"/>
      <c r="AL16" s="411"/>
      <c r="AM16" s="416"/>
      <c r="AN16" s="411"/>
      <c r="AO16" s="416"/>
      <c r="AP16" s="411"/>
      <c r="AQ16" s="412"/>
    </row>
    <row r="17" spans="1:43" s="12" customFormat="1" ht="27" hidden="1" customHeight="1" x14ac:dyDescent="0.3">
      <c r="A17" s="402" t="str">
        <f>P17</f>
        <v>하이트</v>
      </c>
      <c r="B17" s="104"/>
      <c r="C17" s="105">
        <f>MROUND(ROUNDDOWN(B18*0.8,-1),50)</f>
        <v>1700</v>
      </c>
      <c r="D17" s="46"/>
      <c r="E17" s="47">
        <f>C17-$S$1</f>
        <v>500</v>
      </c>
      <c r="F17" s="25"/>
      <c r="G17" s="26">
        <f t="shared" ref="G17:Q19" si="16">ROUND(F18*0.8,-1)</f>
        <v>1200</v>
      </c>
      <c r="H17" s="25"/>
      <c r="I17" s="26">
        <f t="shared" si="16"/>
        <v>1200</v>
      </c>
      <c r="J17" s="25"/>
      <c r="K17" s="22" t="e">
        <f t="shared" ref="K17:O17" si="17">ROUND(J18*0.8,-1)</f>
        <v>#REF!</v>
      </c>
      <c r="L17" s="25"/>
      <c r="M17" s="26">
        <f t="shared" si="17"/>
        <v>1200</v>
      </c>
      <c r="N17" s="25"/>
      <c r="O17" s="22">
        <f t="shared" si="17"/>
        <v>1200</v>
      </c>
      <c r="P17" s="404" t="s">
        <v>50</v>
      </c>
      <c r="Q17" s="405"/>
      <c r="R17" s="414"/>
      <c r="S17" s="414"/>
      <c r="T17" s="417">
        <f>R17+T19</f>
        <v>0</v>
      </c>
      <c r="U17" s="418"/>
      <c r="V17" s="417">
        <f>T17+V21</f>
        <v>0</v>
      </c>
      <c r="W17" s="418"/>
      <c r="X17" s="417">
        <f>V17+X23</f>
        <v>0</v>
      </c>
      <c r="Y17" s="418"/>
      <c r="Z17" s="417">
        <f>X17+Z25</f>
        <v>0</v>
      </c>
      <c r="AA17" s="418"/>
      <c r="AB17" s="417">
        <f>Z17+AB27</f>
        <v>0</v>
      </c>
      <c r="AC17" s="418"/>
      <c r="AD17" s="417">
        <f>AB17+AD29</f>
        <v>0</v>
      </c>
      <c r="AE17" s="418"/>
      <c r="AF17" s="417">
        <f>AD17+AF31</f>
        <v>0</v>
      </c>
      <c r="AG17" s="418"/>
      <c r="AH17" s="417">
        <f>AF17+AH33</f>
        <v>0</v>
      </c>
      <c r="AI17" s="418"/>
      <c r="AJ17" s="417">
        <f>AH17+AJ35</f>
        <v>0</v>
      </c>
      <c r="AK17" s="418"/>
      <c r="AL17" s="417">
        <f>AJ17+AL37</f>
        <v>0</v>
      </c>
      <c r="AM17" s="418"/>
      <c r="AN17" s="417">
        <f>AL17+AN39</f>
        <v>0</v>
      </c>
      <c r="AO17" s="418"/>
      <c r="AP17" s="417">
        <f>AN17+AP41</f>
        <v>0</v>
      </c>
      <c r="AQ17" s="429"/>
    </row>
    <row r="18" spans="1:43" s="12" customFormat="1" ht="27" hidden="1" customHeight="1" x14ac:dyDescent="0.3">
      <c r="A18" s="403"/>
      <c r="B18" s="106">
        <f>$P$1+MROUND(ROUNDDOWN(P4*$I$1,-1),50)</f>
        <v>2100</v>
      </c>
      <c r="C18" s="107"/>
      <c r="D18" s="48">
        <f>B18-$P$1</f>
        <v>600</v>
      </c>
      <c r="E18" s="49"/>
      <c r="F18" s="27">
        <f>IF((P5)&lt;=8,P1,P1+ROUND(INT(((R5-8)*I1)),-1))</f>
        <v>1500</v>
      </c>
      <c r="G18" s="28"/>
      <c r="H18" s="27">
        <f>IF((P7)&lt;=8,P1,P1+ROUND(INT(((P7-8)*I1)),-1))</f>
        <v>1500</v>
      </c>
      <c r="I18" s="28"/>
      <c r="J18" s="30" t="e">
        <f>IF((P11)&lt;=8,P1,P1+ROUND(INT(((P11-8)*I1)),-1))</f>
        <v>#REF!</v>
      </c>
      <c r="K18" s="24"/>
      <c r="L18" s="27">
        <f>IF((P13)&lt;=8,P1,P1+ROUND(INT(((P13-8)*I1)),-1))</f>
        <v>1500</v>
      </c>
      <c r="M18" s="28"/>
      <c r="N18" s="30">
        <f>IF((P15)&lt;=8,P1,P1+ROUND(INT(((P15-8)*I1)),-1))</f>
        <v>1500</v>
      </c>
      <c r="O18" s="24"/>
      <c r="P18" s="406"/>
      <c r="Q18" s="407"/>
      <c r="R18" s="408"/>
      <c r="S18" s="408"/>
      <c r="T18" s="419"/>
      <c r="U18" s="420"/>
      <c r="V18" s="419"/>
      <c r="W18" s="420"/>
      <c r="X18" s="419"/>
      <c r="Y18" s="420"/>
      <c r="Z18" s="419"/>
      <c r="AA18" s="420"/>
      <c r="AB18" s="419"/>
      <c r="AC18" s="420"/>
      <c r="AD18" s="419"/>
      <c r="AE18" s="420"/>
      <c r="AF18" s="419"/>
      <c r="AG18" s="420"/>
      <c r="AH18" s="419"/>
      <c r="AI18" s="420"/>
      <c r="AJ18" s="419"/>
      <c r="AK18" s="420"/>
      <c r="AL18" s="419"/>
      <c r="AM18" s="420"/>
      <c r="AN18" s="419"/>
      <c r="AO18" s="420"/>
      <c r="AP18" s="419"/>
      <c r="AQ18" s="430"/>
    </row>
    <row r="19" spans="1:43" s="12" customFormat="1" ht="27" hidden="1" customHeight="1" x14ac:dyDescent="0.3">
      <c r="A19" s="402" t="str">
        <f>R19</f>
        <v>봉동주공</v>
      </c>
      <c r="B19" s="104"/>
      <c r="C19" s="105">
        <f>MROUND(ROUNDDOWN(B20*0.8,-1),50)</f>
        <v>1700</v>
      </c>
      <c r="D19" s="46"/>
      <c r="E19" s="47">
        <f>C19-$S$1</f>
        <v>500</v>
      </c>
      <c r="F19" s="25"/>
      <c r="G19" s="26">
        <f t="shared" ref="G19:Q21" si="18">ROUND(F20*0.8,-1)</f>
        <v>1200</v>
      </c>
      <c r="H19" s="25"/>
      <c r="I19" s="26">
        <f t="shared" si="18"/>
        <v>1200</v>
      </c>
      <c r="J19" s="25"/>
      <c r="K19" s="22" t="e">
        <f t="shared" si="18"/>
        <v>#REF!</v>
      </c>
      <c r="L19" s="25"/>
      <c r="M19" s="26">
        <f t="shared" si="18"/>
        <v>1200</v>
      </c>
      <c r="N19" s="25"/>
      <c r="O19" s="22">
        <f t="shared" si="18"/>
        <v>1200</v>
      </c>
      <c r="P19" s="25"/>
      <c r="Q19" s="22">
        <f t="shared" si="16"/>
        <v>1200</v>
      </c>
      <c r="R19" s="433" t="s">
        <v>163</v>
      </c>
      <c r="S19" s="405"/>
      <c r="T19" s="408"/>
      <c r="U19" s="431"/>
      <c r="V19" s="409">
        <f>T19+V21</f>
        <v>0</v>
      </c>
      <c r="W19" s="415"/>
      <c r="X19" s="409">
        <f>V19+X23</f>
        <v>0</v>
      </c>
      <c r="Y19" s="415"/>
      <c r="Z19" s="409">
        <f>X19+Z25</f>
        <v>0</v>
      </c>
      <c r="AA19" s="415"/>
      <c r="AB19" s="409">
        <f>Z19+AB27</f>
        <v>0</v>
      </c>
      <c r="AC19" s="415"/>
      <c r="AD19" s="409">
        <f>AB19+AD29</f>
        <v>0</v>
      </c>
      <c r="AE19" s="415"/>
      <c r="AF19" s="409">
        <f>AD19+AF31</f>
        <v>0</v>
      </c>
      <c r="AG19" s="415"/>
      <c r="AH19" s="409">
        <f>AF19+AH33</f>
        <v>0</v>
      </c>
      <c r="AI19" s="415"/>
      <c r="AJ19" s="409">
        <f>AH19+AJ35</f>
        <v>0</v>
      </c>
      <c r="AK19" s="415"/>
      <c r="AL19" s="409">
        <f>AJ19+AL37</f>
        <v>0</v>
      </c>
      <c r="AM19" s="415"/>
      <c r="AN19" s="409">
        <f>AL19+AN39</f>
        <v>0</v>
      </c>
      <c r="AO19" s="415"/>
      <c r="AP19" s="409">
        <f>AN19+AP41</f>
        <v>0</v>
      </c>
      <c r="AQ19" s="410"/>
    </row>
    <row r="20" spans="1:43" s="12" customFormat="1" ht="27" hidden="1" customHeight="1" x14ac:dyDescent="0.3">
      <c r="A20" s="403"/>
      <c r="B20" s="106">
        <f>$P$1+MROUND(ROUNDDOWN(R4*$I$1,-1),50)</f>
        <v>2100</v>
      </c>
      <c r="C20" s="107"/>
      <c r="D20" s="48">
        <f>B20-$P$1</f>
        <v>600</v>
      </c>
      <c r="E20" s="49"/>
      <c r="F20" s="27">
        <f>IF((R5)&lt;=8,P1,P1+ROUND(INT(((R5-8)*I1)),-1))</f>
        <v>1500</v>
      </c>
      <c r="G20" s="28"/>
      <c r="H20" s="27">
        <f>IF((R7)&lt;=8,P1,P1+ROUND(INT(((R7-8)*I1)),-1))</f>
        <v>1500</v>
      </c>
      <c r="I20" s="28"/>
      <c r="J20" s="30" t="e">
        <f>IF((R11)&lt;=8,P1,P1+ROUND(INT(((R11-8)*I1)),-1))</f>
        <v>#REF!</v>
      </c>
      <c r="K20" s="24"/>
      <c r="L20" s="27">
        <f>IF((R13)&lt;=8,P1,P1+ROUND(INT(((R13-8)*I1)),-1))</f>
        <v>1500</v>
      </c>
      <c r="M20" s="28"/>
      <c r="N20" s="30">
        <f>IF((R15)&lt;=8,P1,P1+ROUND(INT(((R15-8)*I1)),-1))</f>
        <v>1500</v>
      </c>
      <c r="O20" s="24"/>
      <c r="P20" s="30">
        <f>IF((R17)&lt;=8,P1,P1+ROUND(INT(((R17-8)*I1)),-1))</f>
        <v>1500</v>
      </c>
      <c r="Q20" s="24"/>
      <c r="R20" s="406"/>
      <c r="S20" s="407"/>
      <c r="T20" s="408"/>
      <c r="U20" s="431"/>
      <c r="V20" s="411"/>
      <c r="W20" s="416"/>
      <c r="X20" s="411"/>
      <c r="Y20" s="416"/>
      <c r="Z20" s="411"/>
      <c r="AA20" s="416"/>
      <c r="AB20" s="411"/>
      <c r="AC20" s="416"/>
      <c r="AD20" s="411"/>
      <c r="AE20" s="416"/>
      <c r="AF20" s="411"/>
      <c r="AG20" s="416"/>
      <c r="AH20" s="411"/>
      <c r="AI20" s="416"/>
      <c r="AJ20" s="411"/>
      <c r="AK20" s="416"/>
      <c r="AL20" s="411"/>
      <c r="AM20" s="416"/>
      <c r="AN20" s="411"/>
      <c r="AO20" s="416"/>
      <c r="AP20" s="411"/>
      <c r="AQ20" s="412"/>
    </row>
    <row r="21" spans="1:43" s="12" customFormat="1" ht="27" hidden="1" customHeight="1" x14ac:dyDescent="0.3">
      <c r="A21" s="402" t="str">
        <f>T21</f>
        <v>완주고</v>
      </c>
      <c r="B21" s="104"/>
      <c r="C21" s="105">
        <f>MROUND(ROUNDDOWN(B22*0.8,-1),50)</f>
        <v>1700</v>
      </c>
      <c r="D21" s="46"/>
      <c r="E21" s="47">
        <f>C21-$S$1</f>
        <v>500</v>
      </c>
      <c r="F21" s="25"/>
      <c r="G21" s="26">
        <f t="shared" ref="G21:Q23" si="19">ROUND(F22*0.8,-1)</f>
        <v>1200</v>
      </c>
      <c r="H21" s="25"/>
      <c r="I21" s="26">
        <f t="shared" si="19"/>
        <v>1200</v>
      </c>
      <c r="J21" s="25"/>
      <c r="K21" s="22" t="e">
        <f t="shared" si="19"/>
        <v>#REF!</v>
      </c>
      <c r="L21" s="25"/>
      <c r="M21" s="26">
        <f t="shared" si="19"/>
        <v>1200</v>
      </c>
      <c r="N21" s="25"/>
      <c r="O21" s="22">
        <f t="shared" si="19"/>
        <v>1200</v>
      </c>
      <c r="P21" s="25"/>
      <c r="Q21" s="22">
        <f t="shared" si="18"/>
        <v>1200</v>
      </c>
      <c r="R21" s="14"/>
      <c r="S21" s="11">
        <f t="shared" ref="S21:AG35" si="20">ROUND(R22*0.8,-1)</f>
        <v>1200</v>
      </c>
      <c r="T21" s="433" t="s">
        <v>51</v>
      </c>
      <c r="U21" s="405"/>
      <c r="V21" s="414"/>
      <c r="W21" s="414"/>
      <c r="X21" s="417">
        <f>V21+X23</f>
        <v>0</v>
      </c>
      <c r="Y21" s="418"/>
      <c r="Z21" s="417">
        <f>X21+Z25</f>
        <v>0</v>
      </c>
      <c r="AA21" s="418"/>
      <c r="AB21" s="417">
        <f>Z21+AB27</f>
        <v>0</v>
      </c>
      <c r="AC21" s="418"/>
      <c r="AD21" s="417">
        <f>AB21+AD29</f>
        <v>0</v>
      </c>
      <c r="AE21" s="418"/>
      <c r="AF21" s="417">
        <f>AD21+AF31</f>
        <v>0</v>
      </c>
      <c r="AG21" s="418"/>
      <c r="AH21" s="417">
        <f>AF21+AH33</f>
        <v>0</v>
      </c>
      <c r="AI21" s="418"/>
      <c r="AJ21" s="417">
        <f>AH21+AJ35</f>
        <v>0</v>
      </c>
      <c r="AK21" s="418"/>
      <c r="AL21" s="417">
        <f>AJ21+AL37</f>
        <v>0</v>
      </c>
      <c r="AM21" s="418"/>
      <c r="AN21" s="417">
        <f>AL21+AN39</f>
        <v>0</v>
      </c>
      <c r="AO21" s="418"/>
      <c r="AP21" s="417">
        <f>AN21+AP41</f>
        <v>0</v>
      </c>
      <c r="AQ21" s="429"/>
    </row>
    <row r="22" spans="1:43" s="12" customFormat="1" ht="27" hidden="1" customHeight="1" x14ac:dyDescent="0.3">
      <c r="A22" s="403"/>
      <c r="B22" s="106">
        <f>$P$1+MROUND(ROUNDDOWN(T4*$I$1,-1),50)</f>
        <v>2100</v>
      </c>
      <c r="C22" s="107"/>
      <c r="D22" s="48">
        <f>B22-$P$1</f>
        <v>600</v>
      </c>
      <c r="E22" s="49"/>
      <c r="F22" s="27">
        <f>IF((T5)&lt;=8,P1,P1+ROUND(INT(((T5-8)*I1)),-1))</f>
        <v>1500</v>
      </c>
      <c r="G22" s="28"/>
      <c r="H22" s="27">
        <f>IF((T7)&lt;=8,P1,P1+ROUND(INT(((T7-8)*I1)),-1))</f>
        <v>1500</v>
      </c>
      <c r="I22" s="28"/>
      <c r="J22" s="30" t="e">
        <f>IF((T11)&lt;=8,P1,P1+ROUND(INT(((T11-8)*I1)),-1))</f>
        <v>#REF!</v>
      </c>
      <c r="K22" s="24"/>
      <c r="L22" s="27">
        <f>IF((T13)&lt;=8,P1,P1+ROUND(INT(((T13-8)*I1)),-1))</f>
        <v>1500</v>
      </c>
      <c r="M22" s="28"/>
      <c r="N22" s="30">
        <f>IF((T15)&lt;=8,P1,P1+ROUND(INT(((T15-8)*I1)),-1))</f>
        <v>1500</v>
      </c>
      <c r="O22" s="24"/>
      <c r="P22" s="30">
        <f>IF((T17)&lt;=8,P1,P1+ROUND(INT(((T17-8)*I1)),-1))</f>
        <v>1500</v>
      </c>
      <c r="Q22" s="24"/>
      <c r="R22" s="17">
        <f>IF((T19)&lt;=8,P1,P1+ROUND(INT(((T19-8)*I1)),-1))</f>
        <v>1500</v>
      </c>
      <c r="S22" s="13"/>
      <c r="T22" s="406"/>
      <c r="U22" s="407"/>
      <c r="V22" s="408"/>
      <c r="W22" s="408"/>
      <c r="X22" s="419"/>
      <c r="Y22" s="420"/>
      <c r="Z22" s="419"/>
      <c r="AA22" s="420"/>
      <c r="AB22" s="419"/>
      <c r="AC22" s="420"/>
      <c r="AD22" s="419"/>
      <c r="AE22" s="420"/>
      <c r="AF22" s="419"/>
      <c r="AG22" s="420"/>
      <c r="AH22" s="419"/>
      <c r="AI22" s="420"/>
      <c r="AJ22" s="419"/>
      <c r="AK22" s="420"/>
      <c r="AL22" s="419"/>
      <c r="AM22" s="420"/>
      <c r="AN22" s="419"/>
      <c r="AO22" s="420"/>
      <c r="AP22" s="419"/>
      <c r="AQ22" s="430"/>
    </row>
    <row r="23" spans="1:43" s="12" customFormat="1" ht="27" hidden="1" customHeight="1" x14ac:dyDescent="0.3">
      <c r="A23" s="402" t="str">
        <f>V23</f>
        <v>학다리</v>
      </c>
      <c r="B23" s="104"/>
      <c r="C23" s="105">
        <f>MROUND(ROUNDDOWN(B24*0.8,-1),50)</f>
        <v>1700</v>
      </c>
      <c r="D23" s="46"/>
      <c r="E23" s="47">
        <f>C23-$S$1</f>
        <v>500</v>
      </c>
      <c r="F23" s="25"/>
      <c r="G23" s="26">
        <f t="shared" ref="G23:Q25" si="21">ROUND(F24*0.8,-1)</f>
        <v>1200</v>
      </c>
      <c r="H23" s="25"/>
      <c r="I23" s="26">
        <f t="shared" si="21"/>
        <v>1200</v>
      </c>
      <c r="J23" s="25"/>
      <c r="K23" s="22" t="e">
        <f t="shared" si="21"/>
        <v>#REF!</v>
      </c>
      <c r="L23" s="25"/>
      <c r="M23" s="26">
        <f t="shared" si="21"/>
        <v>1200</v>
      </c>
      <c r="N23" s="25"/>
      <c r="O23" s="22">
        <f t="shared" si="21"/>
        <v>1200</v>
      </c>
      <c r="P23" s="25"/>
      <c r="Q23" s="22">
        <f t="shared" si="19"/>
        <v>1200</v>
      </c>
      <c r="R23" s="25"/>
      <c r="S23" s="22">
        <f t="shared" ref="S23:AG37" si="22">ROUND(R24*0.8,-1)</f>
        <v>1200</v>
      </c>
      <c r="T23" s="25"/>
      <c r="U23" s="22">
        <f t="shared" si="20"/>
        <v>1200</v>
      </c>
      <c r="V23" s="425" t="s">
        <v>7</v>
      </c>
      <c r="W23" s="426"/>
      <c r="X23" s="408"/>
      <c r="Y23" s="431"/>
      <c r="Z23" s="409">
        <f>X23+Z25</f>
        <v>0</v>
      </c>
      <c r="AA23" s="415"/>
      <c r="AB23" s="409">
        <f>Z23+AB27</f>
        <v>0</v>
      </c>
      <c r="AC23" s="415"/>
      <c r="AD23" s="409">
        <f>AB23+AD29</f>
        <v>0</v>
      </c>
      <c r="AE23" s="415"/>
      <c r="AF23" s="409">
        <f>AD23+AF31</f>
        <v>0</v>
      </c>
      <c r="AG23" s="415"/>
      <c r="AH23" s="409">
        <f>AF23+AH33</f>
        <v>0</v>
      </c>
      <c r="AI23" s="415"/>
      <c r="AJ23" s="409">
        <f>AH23+AJ35</f>
        <v>0</v>
      </c>
      <c r="AK23" s="415"/>
      <c r="AL23" s="409">
        <f>AJ23+AL37</f>
        <v>0</v>
      </c>
      <c r="AM23" s="415"/>
      <c r="AN23" s="409">
        <f>AL23+AN39</f>
        <v>0</v>
      </c>
      <c r="AO23" s="415"/>
      <c r="AP23" s="409">
        <f>AN23+AP41</f>
        <v>0</v>
      </c>
      <c r="AQ23" s="410"/>
    </row>
    <row r="24" spans="1:43" s="12" customFormat="1" ht="27" hidden="1" customHeight="1" x14ac:dyDescent="0.3">
      <c r="A24" s="403"/>
      <c r="B24" s="106">
        <f>$P$1+MROUND(ROUNDDOWN(V4*$I$1,-1),50)</f>
        <v>2100</v>
      </c>
      <c r="C24" s="107"/>
      <c r="D24" s="48">
        <f>B24-$P$1</f>
        <v>600</v>
      </c>
      <c r="E24" s="49"/>
      <c r="F24" s="27">
        <f>IF((V5)&lt;=8,P1,P1+ROUND(INT(((V5-8)*I1)),-1))</f>
        <v>1500</v>
      </c>
      <c r="G24" s="28"/>
      <c r="H24" s="27">
        <f>IF((V7)&lt;=8,P1,P1+ROUND(INT(((V7-8)*I1)),-1))</f>
        <v>1500</v>
      </c>
      <c r="I24" s="28"/>
      <c r="J24" s="30" t="e">
        <f>IF((V11)&lt;=8,P1,P1+ROUND(INT(((V11-8)*I1)),-1))</f>
        <v>#REF!</v>
      </c>
      <c r="K24" s="24"/>
      <c r="L24" s="27">
        <f>IF((V13)&lt;=8,P1,P1+ROUND(INT(((V13-8)*I1)),-1))</f>
        <v>1500</v>
      </c>
      <c r="M24" s="28"/>
      <c r="N24" s="30">
        <f>IF((V15)&lt;=8,P1,P1+ROUND(INT(((V15-8)*I1)),-1))</f>
        <v>1500</v>
      </c>
      <c r="O24" s="24"/>
      <c r="P24" s="30">
        <f>IF((V17)&lt;=8,P1,P1+ROUND(INT(((V17-8)*I1)),-1))</f>
        <v>1500</v>
      </c>
      <c r="Q24" s="24"/>
      <c r="R24" s="30">
        <f>IF((V19)&lt;=8,P1,P1+ROUND(INT(((V19-8)*I1)),-1))</f>
        <v>1500</v>
      </c>
      <c r="S24" s="24"/>
      <c r="T24" s="30">
        <f>IF((V21)&lt;=8,P1,P1+ROUND(INT(((V21-8)*I1)),-1))</f>
        <v>1500</v>
      </c>
      <c r="U24" s="24"/>
      <c r="V24" s="427"/>
      <c r="W24" s="428"/>
      <c r="X24" s="408"/>
      <c r="Y24" s="431"/>
      <c r="Z24" s="411"/>
      <c r="AA24" s="416"/>
      <c r="AB24" s="411"/>
      <c r="AC24" s="416"/>
      <c r="AD24" s="411"/>
      <c r="AE24" s="416"/>
      <c r="AF24" s="411"/>
      <c r="AG24" s="416"/>
      <c r="AH24" s="411"/>
      <c r="AI24" s="416"/>
      <c r="AJ24" s="411"/>
      <c r="AK24" s="416"/>
      <c r="AL24" s="411"/>
      <c r="AM24" s="416"/>
      <c r="AN24" s="411"/>
      <c r="AO24" s="416"/>
      <c r="AP24" s="411"/>
      <c r="AQ24" s="412"/>
    </row>
    <row r="25" spans="1:43" s="12" customFormat="1" ht="27" hidden="1" customHeight="1" x14ac:dyDescent="0.3">
      <c r="A25" s="402" t="str">
        <f>X25</f>
        <v>율소리</v>
      </c>
      <c r="B25" s="104"/>
      <c r="C25" s="105">
        <f>MROUND(ROUNDDOWN(B26*0.8,-1),50)</f>
        <v>1700</v>
      </c>
      <c r="D25" s="46"/>
      <c r="E25" s="47">
        <f>C25-$S$1</f>
        <v>500</v>
      </c>
      <c r="F25" s="25"/>
      <c r="G25" s="26">
        <f t="shared" ref="G25:Q27" si="23">ROUND(F26*0.8,-1)</f>
        <v>1200</v>
      </c>
      <c r="H25" s="25"/>
      <c r="I25" s="26">
        <f t="shared" si="23"/>
        <v>1200</v>
      </c>
      <c r="J25" s="25"/>
      <c r="K25" s="22" t="e">
        <f t="shared" si="23"/>
        <v>#REF!</v>
      </c>
      <c r="L25" s="25"/>
      <c r="M25" s="26">
        <f t="shared" si="23"/>
        <v>1200</v>
      </c>
      <c r="N25" s="25"/>
      <c r="O25" s="22">
        <f t="shared" si="23"/>
        <v>1200</v>
      </c>
      <c r="P25" s="25"/>
      <c r="Q25" s="22">
        <f t="shared" si="21"/>
        <v>1200</v>
      </c>
      <c r="R25" s="25"/>
      <c r="S25" s="22">
        <f t="shared" ref="S25:AG39" si="24">ROUND(R26*0.8,-1)</f>
        <v>1200</v>
      </c>
      <c r="T25" s="25"/>
      <c r="U25" s="22">
        <f t="shared" si="22"/>
        <v>1200</v>
      </c>
      <c r="V25" s="25"/>
      <c r="W25" s="22">
        <f t="shared" si="20"/>
        <v>1200</v>
      </c>
      <c r="X25" s="404" t="s">
        <v>216</v>
      </c>
      <c r="Y25" s="405"/>
      <c r="Z25" s="408"/>
      <c r="AA25" s="408"/>
      <c r="AB25" s="417">
        <f>Z25+AB27</f>
        <v>0</v>
      </c>
      <c r="AC25" s="418"/>
      <c r="AD25" s="417">
        <f>AB25+AD29</f>
        <v>0</v>
      </c>
      <c r="AE25" s="418"/>
      <c r="AF25" s="417">
        <f>AD25+AF31</f>
        <v>0</v>
      </c>
      <c r="AG25" s="418"/>
      <c r="AH25" s="417">
        <f>AF25+AH33</f>
        <v>0</v>
      </c>
      <c r="AI25" s="418"/>
      <c r="AJ25" s="417">
        <f>AH25+AJ35</f>
        <v>0</v>
      </c>
      <c r="AK25" s="418"/>
      <c r="AL25" s="417">
        <f>AJ25+AL37</f>
        <v>0</v>
      </c>
      <c r="AM25" s="418"/>
      <c r="AN25" s="417">
        <f>AL25+AN39</f>
        <v>0</v>
      </c>
      <c r="AO25" s="418"/>
      <c r="AP25" s="417">
        <f>AN25+AP41</f>
        <v>0</v>
      </c>
      <c r="AQ25" s="429"/>
    </row>
    <row r="26" spans="1:43" s="12" customFormat="1" ht="27" hidden="1" customHeight="1" x14ac:dyDescent="0.3">
      <c r="A26" s="403"/>
      <c r="B26" s="106">
        <f>$P$1+MROUND(ROUNDDOWN(X4*$I$1,-1),50)</f>
        <v>2100</v>
      </c>
      <c r="C26" s="107"/>
      <c r="D26" s="48">
        <f>B26-$P$1</f>
        <v>600</v>
      </c>
      <c r="E26" s="49"/>
      <c r="F26" s="27">
        <f>IF((X5)&lt;=8,P1,P1+ROUND(INT(((X5-8)*I1)),-1))</f>
        <v>1500</v>
      </c>
      <c r="G26" s="28"/>
      <c r="H26" s="27">
        <f>IF((X7)&lt;=8,P1,P1+ROUND(INT(((X7-8)*I1)),-1))</f>
        <v>1500</v>
      </c>
      <c r="I26" s="28"/>
      <c r="J26" s="30" t="e">
        <f>IF((X11)&lt;=8,P1,P1+ROUND(INT(((X11-8)*I1)),-1))</f>
        <v>#REF!</v>
      </c>
      <c r="K26" s="24"/>
      <c r="L26" s="27">
        <f>IF((X13)&lt;=8,P1,P1+ROUND(INT(((X13-8)*I1)),-1))</f>
        <v>1500</v>
      </c>
      <c r="M26" s="28"/>
      <c r="N26" s="30">
        <f>IF((X15)&lt;=8,P1,P1+ROUND(INT(((X15-8)*I1)),-1))</f>
        <v>1500</v>
      </c>
      <c r="O26" s="24"/>
      <c r="P26" s="30">
        <f>IF((X17)&lt;=8,P1,P1+ROUND(INT(((X17-8)*I1)),-1))</f>
        <v>1500</v>
      </c>
      <c r="Q26" s="24"/>
      <c r="R26" s="30">
        <f>IF((X19)&lt;=8,P1,P1+ROUND(INT(((X19-8)*I1)),-1))</f>
        <v>1500</v>
      </c>
      <c r="S26" s="24"/>
      <c r="T26" s="30">
        <f>IF((X21)&lt;=8,P1,P1+ROUND(INT(((X21-8)*I1)),-1))</f>
        <v>1500</v>
      </c>
      <c r="U26" s="24"/>
      <c r="V26" s="30">
        <f>IF((X23)&lt;=8,P1,P1+ROUND(INT(((X23-8)*I1)),-1))</f>
        <v>1500</v>
      </c>
      <c r="W26" s="24"/>
      <c r="X26" s="406"/>
      <c r="Y26" s="407"/>
      <c r="Z26" s="408"/>
      <c r="AA26" s="408"/>
      <c r="AB26" s="419"/>
      <c r="AC26" s="420"/>
      <c r="AD26" s="419"/>
      <c r="AE26" s="420"/>
      <c r="AF26" s="419"/>
      <c r="AG26" s="420"/>
      <c r="AH26" s="419"/>
      <c r="AI26" s="420"/>
      <c r="AJ26" s="419"/>
      <c r="AK26" s="420"/>
      <c r="AL26" s="419"/>
      <c r="AM26" s="420"/>
      <c r="AN26" s="419"/>
      <c r="AO26" s="420"/>
      <c r="AP26" s="419"/>
      <c r="AQ26" s="430"/>
    </row>
    <row r="27" spans="1:43" s="12" customFormat="1" ht="27" hidden="1" customHeight="1" x14ac:dyDescent="0.3">
      <c r="A27" s="402" t="str">
        <f>Z27</f>
        <v>신기</v>
      </c>
      <c r="B27" s="104"/>
      <c r="C27" s="105">
        <f>MROUND(ROUNDDOWN(B28*0.8,-1),50)</f>
        <v>1700</v>
      </c>
      <c r="D27" s="46"/>
      <c r="E27" s="47">
        <f>C27-$S$1</f>
        <v>500</v>
      </c>
      <c r="F27" s="25"/>
      <c r="G27" s="26">
        <f t="shared" ref="G27:Q29" si="25">ROUND(F28*0.8,-1)</f>
        <v>1200</v>
      </c>
      <c r="H27" s="25"/>
      <c r="I27" s="26">
        <f t="shared" si="25"/>
        <v>1200</v>
      </c>
      <c r="J27" s="25"/>
      <c r="K27" s="22" t="e">
        <f t="shared" si="25"/>
        <v>#REF!</v>
      </c>
      <c r="L27" s="25"/>
      <c r="M27" s="26">
        <f t="shared" si="25"/>
        <v>1200</v>
      </c>
      <c r="N27" s="25"/>
      <c r="O27" s="22">
        <f t="shared" si="25"/>
        <v>1200</v>
      </c>
      <c r="P27" s="25"/>
      <c r="Q27" s="22">
        <f t="shared" si="23"/>
        <v>1200</v>
      </c>
      <c r="R27" s="25"/>
      <c r="S27" s="22">
        <f t="shared" ref="S27:AG41" si="26">ROUND(R28*0.8,-1)</f>
        <v>1200</v>
      </c>
      <c r="T27" s="25"/>
      <c r="U27" s="22">
        <f t="shared" si="24"/>
        <v>1200</v>
      </c>
      <c r="V27" s="25"/>
      <c r="W27" s="22">
        <f t="shared" si="22"/>
        <v>1200</v>
      </c>
      <c r="X27" s="25"/>
      <c r="Y27" s="22">
        <f t="shared" si="20"/>
        <v>1200</v>
      </c>
      <c r="Z27" s="425" t="s">
        <v>217</v>
      </c>
      <c r="AA27" s="426"/>
      <c r="AB27" s="408"/>
      <c r="AC27" s="408"/>
      <c r="AD27" s="409">
        <f>AB27+AD29</f>
        <v>0</v>
      </c>
      <c r="AE27" s="415"/>
      <c r="AF27" s="409">
        <f>AD27+AF31</f>
        <v>0</v>
      </c>
      <c r="AG27" s="415"/>
      <c r="AH27" s="409">
        <f>AF27+AH33</f>
        <v>0</v>
      </c>
      <c r="AI27" s="415"/>
      <c r="AJ27" s="409">
        <f>AH27+AJ35</f>
        <v>0</v>
      </c>
      <c r="AK27" s="415"/>
      <c r="AL27" s="409">
        <f>AJ27+AL37</f>
        <v>0</v>
      </c>
      <c r="AM27" s="415"/>
      <c r="AN27" s="409">
        <f>AL27+AN39</f>
        <v>0</v>
      </c>
      <c r="AO27" s="415"/>
      <c r="AP27" s="409">
        <f>AN27+AP41</f>
        <v>0</v>
      </c>
      <c r="AQ27" s="410"/>
    </row>
    <row r="28" spans="1:43" s="12" customFormat="1" ht="27" hidden="1" customHeight="1" x14ac:dyDescent="0.3">
      <c r="A28" s="403"/>
      <c r="B28" s="106">
        <f>$P$1+MROUND(ROUNDDOWN(Z4*$I$1,-1),50)</f>
        <v>2100</v>
      </c>
      <c r="C28" s="107"/>
      <c r="D28" s="48">
        <f>B28-$P$1</f>
        <v>600</v>
      </c>
      <c r="E28" s="49"/>
      <c r="F28" s="27">
        <f>IF((Z5)&lt;=8,P1,P1+ROUND(INT(((Z5-8)*I1)),-1))</f>
        <v>1500</v>
      </c>
      <c r="G28" s="28"/>
      <c r="H28" s="27">
        <f>IF((Z7)&lt;=8,P1,P1+ROUND(INT(((Z7-8)*I1)),-1))</f>
        <v>1500</v>
      </c>
      <c r="I28" s="28"/>
      <c r="J28" s="30" t="e">
        <f>IF((Z11)&lt;=8,P1,P1+ROUND(INT(((Z11-8)*I1)),-1))</f>
        <v>#REF!</v>
      </c>
      <c r="K28" s="24"/>
      <c r="L28" s="27">
        <f>IF((Z13)&lt;=8,P1,P1+ROUND(INT(((Z13-8)*I1)),-1))</f>
        <v>1500</v>
      </c>
      <c r="M28" s="28"/>
      <c r="N28" s="30">
        <f>IF((Z15)&lt;=8,P1,P1+ROUND(INT(((Z15-8)*I1)),-1))</f>
        <v>1500</v>
      </c>
      <c r="O28" s="24"/>
      <c r="P28" s="30">
        <f>IF((Z17)&lt;=8,P1,P1+ROUND(INT(((Z17-8)*I1)),-1))</f>
        <v>1500</v>
      </c>
      <c r="Q28" s="24"/>
      <c r="R28" s="30">
        <f>IF((Z19)&lt;=8,P1,P1+ROUND(INT(((Z19-8)*I1)),-1))</f>
        <v>1500</v>
      </c>
      <c r="S28" s="24"/>
      <c r="T28" s="30">
        <f>IF((Z21)&lt;=8,P1,P1+ROUND(INT(((Z21-8)*I1)),-1))</f>
        <v>1500</v>
      </c>
      <c r="U28" s="24"/>
      <c r="V28" s="30">
        <f>IF((Z23)&lt;=8,P1,P1+ROUND(INT(((Z23-8)*I1)),-1))</f>
        <v>1500</v>
      </c>
      <c r="W28" s="24"/>
      <c r="X28" s="30">
        <f>IF((Z25)&lt;=8,P1,P1+ROUND(INT(((Z25-8)*I1)),-1))</f>
        <v>1500</v>
      </c>
      <c r="Y28" s="24"/>
      <c r="Z28" s="427"/>
      <c r="AA28" s="428"/>
      <c r="AB28" s="408"/>
      <c r="AC28" s="408"/>
      <c r="AD28" s="411"/>
      <c r="AE28" s="416"/>
      <c r="AF28" s="411"/>
      <c r="AG28" s="416"/>
      <c r="AH28" s="411"/>
      <c r="AI28" s="416"/>
      <c r="AJ28" s="411"/>
      <c r="AK28" s="416"/>
      <c r="AL28" s="411"/>
      <c r="AM28" s="416"/>
      <c r="AN28" s="411"/>
      <c r="AO28" s="416"/>
      <c r="AP28" s="411"/>
      <c r="AQ28" s="412"/>
    </row>
    <row r="29" spans="1:43" s="12" customFormat="1" ht="27" hidden="1" customHeight="1" x14ac:dyDescent="0.3">
      <c r="A29" s="402" t="str">
        <f>AB29</f>
        <v>어우리</v>
      </c>
      <c r="B29" s="104"/>
      <c r="C29" s="105">
        <f>MROUND(ROUNDDOWN(B30*0.8,-1),50)</f>
        <v>1700</v>
      </c>
      <c r="D29" s="46"/>
      <c r="E29" s="47">
        <f>C29-$S$1</f>
        <v>500</v>
      </c>
      <c r="F29" s="25"/>
      <c r="G29" s="26">
        <f t="shared" ref="G29:Q31" si="27">ROUND(F30*0.8,-1)</f>
        <v>1200</v>
      </c>
      <c r="H29" s="25"/>
      <c r="I29" s="26">
        <f t="shared" si="27"/>
        <v>1200</v>
      </c>
      <c r="J29" s="25"/>
      <c r="K29" s="22" t="e">
        <f t="shared" si="27"/>
        <v>#REF!</v>
      </c>
      <c r="L29" s="25"/>
      <c r="M29" s="26">
        <f t="shared" si="27"/>
        <v>1200</v>
      </c>
      <c r="N29" s="25"/>
      <c r="O29" s="22">
        <f t="shared" si="27"/>
        <v>1200</v>
      </c>
      <c r="P29" s="25"/>
      <c r="Q29" s="22">
        <f t="shared" si="25"/>
        <v>1200</v>
      </c>
      <c r="R29" s="25"/>
      <c r="S29" s="22">
        <f t="shared" ref="S29:AG43" si="28">ROUND(R30*0.8,-1)</f>
        <v>1200</v>
      </c>
      <c r="T29" s="25"/>
      <c r="U29" s="22">
        <f t="shared" si="26"/>
        <v>1200</v>
      </c>
      <c r="V29" s="25"/>
      <c r="W29" s="22">
        <f t="shared" si="24"/>
        <v>1200</v>
      </c>
      <c r="X29" s="25"/>
      <c r="Y29" s="22">
        <f t="shared" si="22"/>
        <v>1200</v>
      </c>
      <c r="Z29" s="25"/>
      <c r="AA29" s="22">
        <f t="shared" si="20"/>
        <v>1200</v>
      </c>
      <c r="AB29" s="404" t="s">
        <v>164</v>
      </c>
      <c r="AC29" s="405"/>
      <c r="AD29" s="408"/>
      <c r="AE29" s="431"/>
      <c r="AF29" s="417">
        <f>AD29+AF31</f>
        <v>0</v>
      </c>
      <c r="AG29" s="418"/>
      <c r="AH29" s="417">
        <f>AF29+AH33</f>
        <v>0</v>
      </c>
      <c r="AI29" s="418"/>
      <c r="AJ29" s="417">
        <f>AH29+AJ35</f>
        <v>0</v>
      </c>
      <c r="AK29" s="418"/>
      <c r="AL29" s="417">
        <f>AJ29+AL37</f>
        <v>0</v>
      </c>
      <c r="AM29" s="418"/>
      <c r="AN29" s="417">
        <f>AL29+AN39</f>
        <v>0</v>
      </c>
      <c r="AO29" s="418"/>
      <c r="AP29" s="417">
        <f>AN29+AP41</f>
        <v>0</v>
      </c>
      <c r="AQ29" s="429"/>
    </row>
    <row r="30" spans="1:43" s="12" customFormat="1" ht="27" hidden="1" customHeight="1" x14ac:dyDescent="0.3">
      <c r="A30" s="403"/>
      <c r="B30" s="106">
        <f>$P$1+MROUND(ROUNDDOWN(AB4*$I$1,-1),50)</f>
        <v>2100</v>
      </c>
      <c r="C30" s="107"/>
      <c r="D30" s="48">
        <f>B30-$P$1</f>
        <v>600</v>
      </c>
      <c r="E30" s="49"/>
      <c r="F30" s="27">
        <f>IF((AB5)&lt;=8,P1,P1+ROUND(INT(((AB5-8)*I1)),-1))</f>
        <v>1500</v>
      </c>
      <c r="G30" s="28"/>
      <c r="H30" s="27">
        <f>IF((AB7)&lt;=8,P1,P1+ROUND(INT(((AB7-8)*I1)),-1))</f>
        <v>1500</v>
      </c>
      <c r="I30" s="28"/>
      <c r="J30" s="30" t="e">
        <f>IF((AB11)&lt;=8,P1,P1+ROUND(INT(((AB11-8)*I1)),-1))</f>
        <v>#REF!</v>
      </c>
      <c r="K30" s="24"/>
      <c r="L30" s="27">
        <f>IF((AB13)&lt;=8,P1,P1+ROUND(INT(((AB13-8)*I1)),-1))</f>
        <v>1500</v>
      </c>
      <c r="M30" s="28"/>
      <c r="N30" s="30">
        <f>IF((AB15)&lt;=8,P1,P1+ROUND(INT(((AB15-8)*I1)),-1))</f>
        <v>1500</v>
      </c>
      <c r="O30" s="24"/>
      <c r="P30" s="30">
        <f>IF((AB17)&lt;=8,P1,P1+ROUND(INT(((AB17-8)*I1)),-1))</f>
        <v>1500</v>
      </c>
      <c r="Q30" s="24"/>
      <c r="R30" s="30">
        <f>IF((AB19)&lt;=8,P1,P1+ROUND(INT(((AB19-8)*I1)),-1))</f>
        <v>1500</v>
      </c>
      <c r="S30" s="24"/>
      <c r="T30" s="30">
        <f>IF((AB21)&lt;=8,P1,P1+ROUND(INT(((AB21-8)*I1)),-1))</f>
        <v>1500</v>
      </c>
      <c r="U30" s="24"/>
      <c r="V30" s="30">
        <f>IF((AB23)&lt;=8,P1,P1+ROUND(INT(((AB23-8)*I1)),-1))</f>
        <v>1500</v>
      </c>
      <c r="W30" s="24"/>
      <c r="X30" s="30">
        <f>IF((AB25)&lt;=8,P1,P1+ROUND(INT(((AB25-8)*I1)),-1))</f>
        <v>1500</v>
      </c>
      <c r="Y30" s="24"/>
      <c r="Z30" s="30">
        <f>IF((AB27)&lt;=8,P1,P1+ROUND(INT(((AB27-8)*I1)),-1))</f>
        <v>1500</v>
      </c>
      <c r="AA30" s="24"/>
      <c r="AB30" s="406"/>
      <c r="AC30" s="407"/>
      <c r="AD30" s="408"/>
      <c r="AE30" s="431"/>
      <c r="AF30" s="419"/>
      <c r="AG30" s="420"/>
      <c r="AH30" s="419"/>
      <c r="AI30" s="420"/>
      <c r="AJ30" s="419"/>
      <c r="AK30" s="420"/>
      <c r="AL30" s="419"/>
      <c r="AM30" s="420"/>
      <c r="AN30" s="419"/>
      <c r="AO30" s="420"/>
      <c r="AP30" s="419"/>
      <c r="AQ30" s="430"/>
    </row>
    <row r="31" spans="1:43" s="12" customFormat="1" ht="27" hidden="1" customHeight="1" x14ac:dyDescent="0.3">
      <c r="A31" s="402" t="str">
        <f>AD31</f>
        <v>봉상</v>
      </c>
      <c r="B31" s="104"/>
      <c r="C31" s="105">
        <f>MROUND(ROUNDDOWN(B32*0.8,-1),50)</f>
        <v>1700</v>
      </c>
      <c r="D31" s="46"/>
      <c r="E31" s="47">
        <f>C31-$S$1</f>
        <v>500</v>
      </c>
      <c r="F31" s="25"/>
      <c r="G31" s="26">
        <f t="shared" ref="G31:Q33" si="29">ROUND(F32*0.8,-1)</f>
        <v>1200</v>
      </c>
      <c r="H31" s="25"/>
      <c r="I31" s="26">
        <f t="shared" si="29"/>
        <v>1200</v>
      </c>
      <c r="J31" s="25"/>
      <c r="K31" s="22" t="e">
        <f t="shared" si="29"/>
        <v>#REF!</v>
      </c>
      <c r="L31" s="25"/>
      <c r="M31" s="26">
        <f t="shared" si="29"/>
        <v>1200</v>
      </c>
      <c r="N31" s="25"/>
      <c r="O31" s="22">
        <f t="shared" si="29"/>
        <v>1200</v>
      </c>
      <c r="P31" s="25"/>
      <c r="Q31" s="22">
        <f t="shared" si="27"/>
        <v>1200</v>
      </c>
      <c r="R31" s="25"/>
      <c r="S31" s="22">
        <f t="shared" ref="S31:AE43" si="30">ROUND(R32*0.8,-1)</f>
        <v>1200</v>
      </c>
      <c r="T31" s="25"/>
      <c r="U31" s="22">
        <f t="shared" si="28"/>
        <v>1200</v>
      </c>
      <c r="V31" s="25"/>
      <c r="W31" s="22">
        <f t="shared" si="26"/>
        <v>1200</v>
      </c>
      <c r="X31" s="25"/>
      <c r="Y31" s="22">
        <f t="shared" si="24"/>
        <v>1200</v>
      </c>
      <c r="Z31" s="25"/>
      <c r="AA31" s="22">
        <f t="shared" si="22"/>
        <v>1200</v>
      </c>
      <c r="AB31" s="14"/>
      <c r="AC31" s="11">
        <f t="shared" si="20"/>
        <v>1200</v>
      </c>
      <c r="AD31" s="404" t="s">
        <v>218</v>
      </c>
      <c r="AE31" s="405"/>
      <c r="AF31" s="414"/>
      <c r="AG31" s="414"/>
      <c r="AH31" s="409">
        <f>AF31+AH33</f>
        <v>0</v>
      </c>
      <c r="AI31" s="415"/>
      <c r="AJ31" s="409">
        <f>AH31+AJ35</f>
        <v>0</v>
      </c>
      <c r="AK31" s="415"/>
      <c r="AL31" s="409">
        <f>AJ31+AL37</f>
        <v>0</v>
      </c>
      <c r="AM31" s="415"/>
      <c r="AN31" s="409">
        <f>AL31+AN39</f>
        <v>0</v>
      </c>
      <c r="AO31" s="415"/>
      <c r="AP31" s="409">
        <f>AN31+AP41</f>
        <v>0</v>
      </c>
      <c r="AQ31" s="410"/>
    </row>
    <row r="32" spans="1:43" s="12" customFormat="1" ht="27" hidden="1" customHeight="1" x14ac:dyDescent="0.3">
      <c r="A32" s="403"/>
      <c r="B32" s="106">
        <f>$P$1+MROUND(ROUNDDOWN(AD4*$I$1,-1),50)</f>
        <v>2100</v>
      </c>
      <c r="C32" s="107"/>
      <c r="D32" s="48">
        <f>B32-$P$1</f>
        <v>600</v>
      </c>
      <c r="E32" s="49"/>
      <c r="F32" s="27">
        <f>IF((AD5)&lt;=8,P1,P1+ROUND(INT(((AD5-8)*I1)),-1))</f>
        <v>1500</v>
      </c>
      <c r="G32" s="28"/>
      <c r="H32" s="27">
        <f>IF((AD7)&lt;=8,P1,P1+ROUND(INT(((AD7-8)*I1)),-1))</f>
        <v>1500</v>
      </c>
      <c r="I32" s="28"/>
      <c r="J32" s="30" t="e">
        <f>IF((AD11)&lt;=8,P1,P1+ROUND(INT(((AD11-8)*I1)),-1))</f>
        <v>#REF!</v>
      </c>
      <c r="K32" s="24"/>
      <c r="L32" s="27">
        <f>IF((AD13)&lt;=8,P1,P1+ROUND(INT(((AD13-8)*I1)),-1))</f>
        <v>1500</v>
      </c>
      <c r="M32" s="28"/>
      <c r="N32" s="30">
        <f>IF((AD15)&lt;=8,P1,P1+ROUND(INT(((AD15-8)*I1)),-1))</f>
        <v>1500</v>
      </c>
      <c r="O32" s="24"/>
      <c r="P32" s="30">
        <f>IF((AD17)&lt;=8,P1,P1+ROUND(INT(((AD17-8)*I1)),-1))</f>
        <v>1500</v>
      </c>
      <c r="Q32" s="24"/>
      <c r="R32" s="30">
        <f>IF((AD19)&lt;=8,P1,P1+ROUND(INT(((AD19-8)*I1)),-1))</f>
        <v>1500</v>
      </c>
      <c r="S32" s="24"/>
      <c r="T32" s="30">
        <f>IF((AD21)&lt;=8,P1,P1+ROUND(INT(((AD21-8)*I1)),-1))</f>
        <v>1500</v>
      </c>
      <c r="U32" s="24"/>
      <c r="V32" s="30">
        <f>IF((AD23)&lt;=8,P1,P1+ROUND(INT(((AD23-8)*I1)),-1))</f>
        <v>1500</v>
      </c>
      <c r="W32" s="24"/>
      <c r="X32" s="30">
        <f>IF((AD25)&lt;=8,P1,P1+ROUND(INT(((AD25-8)*I1)),-1))</f>
        <v>1500</v>
      </c>
      <c r="Y32" s="24"/>
      <c r="Z32" s="30">
        <f>IF((AD27)&lt;=8,P1,P1+ROUND(INT(((AD27-8)*I1)),-1))</f>
        <v>1500</v>
      </c>
      <c r="AA32" s="24"/>
      <c r="AB32" s="17">
        <f>IF((AD29)&lt;=8,P1,P1+ROUND(INT(((AD29-8)*I1)),-1))</f>
        <v>1500</v>
      </c>
      <c r="AC32" s="13"/>
      <c r="AD32" s="406"/>
      <c r="AE32" s="407"/>
      <c r="AF32" s="408"/>
      <c r="AG32" s="408"/>
      <c r="AH32" s="411"/>
      <c r="AI32" s="416"/>
      <c r="AJ32" s="411"/>
      <c r="AK32" s="416"/>
      <c r="AL32" s="411"/>
      <c r="AM32" s="416"/>
      <c r="AN32" s="411"/>
      <c r="AO32" s="416"/>
      <c r="AP32" s="411"/>
      <c r="AQ32" s="412"/>
    </row>
    <row r="33" spans="1:43" s="12" customFormat="1" ht="27" hidden="1" customHeight="1" x14ac:dyDescent="0.3">
      <c r="A33" s="402" t="str">
        <f>AF33</f>
        <v>죽산</v>
      </c>
      <c r="B33" s="104"/>
      <c r="C33" s="105">
        <f>MROUND(ROUNDDOWN(B34*0.8,-1),50)</f>
        <v>1700</v>
      </c>
      <c r="D33" s="46"/>
      <c r="E33" s="47">
        <f>C33-$S$1</f>
        <v>500</v>
      </c>
      <c r="F33" s="25"/>
      <c r="G33" s="26">
        <f t="shared" ref="G33:Q35" si="31">ROUND(F34*0.8,-1)</f>
        <v>1200</v>
      </c>
      <c r="H33" s="25"/>
      <c r="I33" s="26">
        <f t="shared" si="31"/>
        <v>1200</v>
      </c>
      <c r="J33" s="25"/>
      <c r="K33" s="22" t="e">
        <f t="shared" si="31"/>
        <v>#REF!</v>
      </c>
      <c r="L33" s="25"/>
      <c r="M33" s="26">
        <f t="shared" si="31"/>
        <v>1200</v>
      </c>
      <c r="N33" s="25"/>
      <c r="O33" s="22">
        <f t="shared" si="31"/>
        <v>1200</v>
      </c>
      <c r="P33" s="25"/>
      <c r="Q33" s="22">
        <f t="shared" si="29"/>
        <v>1200</v>
      </c>
      <c r="R33" s="25"/>
      <c r="S33" s="22">
        <f t="shared" ref="S33:AC43" si="32">ROUND(R34*0.8,-1)</f>
        <v>1200</v>
      </c>
      <c r="T33" s="25"/>
      <c r="U33" s="22">
        <f t="shared" si="30"/>
        <v>1200</v>
      </c>
      <c r="V33" s="25"/>
      <c r="W33" s="22">
        <f t="shared" si="28"/>
        <v>1200</v>
      </c>
      <c r="X33" s="25"/>
      <c r="Y33" s="22">
        <f t="shared" si="26"/>
        <v>1200</v>
      </c>
      <c r="Z33" s="25"/>
      <c r="AA33" s="22">
        <f t="shared" si="24"/>
        <v>1200</v>
      </c>
      <c r="AB33" s="14"/>
      <c r="AC33" s="11">
        <f t="shared" si="22"/>
        <v>1200</v>
      </c>
      <c r="AD33" s="14"/>
      <c r="AE33" s="11">
        <f t="shared" si="20"/>
        <v>1200</v>
      </c>
      <c r="AF33" s="404" t="s">
        <v>220</v>
      </c>
      <c r="AG33" s="405"/>
      <c r="AH33" s="408"/>
      <c r="AI33" s="408"/>
      <c r="AJ33" s="417">
        <f>AH33+AJ35</f>
        <v>0</v>
      </c>
      <c r="AK33" s="418"/>
      <c r="AL33" s="417">
        <f>AJ33+AL37</f>
        <v>0</v>
      </c>
      <c r="AM33" s="418"/>
      <c r="AN33" s="417">
        <f>AL33+AN39</f>
        <v>0</v>
      </c>
      <c r="AO33" s="418"/>
      <c r="AP33" s="417">
        <f>AN33+AP41</f>
        <v>0</v>
      </c>
      <c r="AQ33" s="429"/>
    </row>
    <row r="34" spans="1:43" s="12" customFormat="1" ht="27" hidden="1" customHeight="1" x14ac:dyDescent="0.3">
      <c r="A34" s="403"/>
      <c r="B34" s="106">
        <f>$P$1+MROUND(ROUNDDOWN(AF4*$I$1,-1),50)</f>
        <v>2100</v>
      </c>
      <c r="C34" s="107"/>
      <c r="D34" s="48">
        <f>B34-$P$1</f>
        <v>600</v>
      </c>
      <c r="E34" s="49"/>
      <c r="F34" s="27">
        <f>IF((AF5)&lt;=8,P1,P1+ROUND(INT(((AF5-8)*I1)),-1))</f>
        <v>1500</v>
      </c>
      <c r="G34" s="28"/>
      <c r="H34" s="27">
        <f>IF((AF7)&lt;=8,P1,P1+ROUND(INT(((AF7-8)*I1)),-1))</f>
        <v>1500</v>
      </c>
      <c r="I34" s="28"/>
      <c r="J34" s="30" t="e">
        <f>IF((AF11)&lt;=8,P1,P1+ROUND(INT(((AF11-8)*I1)),-1))</f>
        <v>#REF!</v>
      </c>
      <c r="K34" s="24"/>
      <c r="L34" s="27">
        <f>IF((AF13)&lt;=8,P1,P1+ROUND(INT(((AF13-8)*I1)),-1))</f>
        <v>1500</v>
      </c>
      <c r="M34" s="28"/>
      <c r="N34" s="30">
        <f>IF((AF15)&lt;=8,P1,P1+ROUND(INT(((AF15-8)*I1)),-1))</f>
        <v>1500</v>
      </c>
      <c r="O34" s="24"/>
      <c r="P34" s="30">
        <f>IF((AF17)&lt;=8,P1,P1+ROUND(INT(((AF17-8)*I1)),-1))</f>
        <v>1500</v>
      </c>
      <c r="Q34" s="24"/>
      <c r="R34" s="30">
        <f>IF((AF19)&lt;=8,P1,P1+ROUND(INT(((AF19-8)*I1)),-1))</f>
        <v>1500</v>
      </c>
      <c r="S34" s="24"/>
      <c r="T34" s="30">
        <f>IF((AF21)&lt;=8,P1,P1+ROUND(INT(((AF21-8)*I1)),-1))</f>
        <v>1500</v>
      </c>
      <c r="U34" s="24"/>
      <c r="V34" s="30">
        <f>IF((AF23)&lt;=8,P1,P1+ROUND(INT(((AF23-8)*I1)),-1))</f>
        <v>1500</v>
      </c>
      <c r="W34" s="24"/>
      <c r="X34" s="30">
        <f>IF((AF25)&lt;=8,P1,P1+ROUND(INT(((AF25-8)*I1)),-1))</f>
        <v>1500</v>
      </c>
      <c r="Y34" s="24"/>
      <c r="Z34" s="30">
        <f>IF((AF27)&lt;=8,P1,P1+ROUND(INT(((AF27-8)*I1)),-1))</f>
        <v>1500</v>
      </c>
      <c r="AA34" s="24"/>
      <c r="AB34" s="17">
        <f>IF((AF29)&lt;=8,P1,P1+ROUND(INT(((AF29-8)*I1)),-1))</f>
        <v>1500</v>
      </c>
      <c r="AC34" s="24"/>
      <c r="AD34" s="30">
        <f>IF((AF31)&lt;=8,P1,P1+ROUND(INT(((AF31-8)*I1)),-1))</f>
        <v>1500</v>
      </c>
      <c r="AE34" s="24"/>
      <c r="AF34" s="406"/>
      <c r="AG34" s="407"/>
      <c r="AH34" s="408"/>
      <c r="AI34" s="408"/>
      <c r="AJ34" s="419"/>
      <c r="AK34" s="420"/>
      <c r="AL34" s="419"/>
      <c r="AM34" s="420"/>
      <c r="AN34" s="419"/>
      <c r="AO34" s="420"/>
      <c r="AP34" s="419"/>
      <c r="AQ34" s="430"/>
    </row>
    <row r="35" spans="1:43" s="12" customFormat="1" ht="27" hidden="1" customHeight="1" x14ac:dyDescent="0.3">
      <c r="A35" s="402" t="str">
        <f>AH35</f>
        <v>용동</v>
      </c>
      <c r="B35" s="104"/>
      <c r="C35" s="105">
        <f>MROUND(ROUNDDOWN(B36*0.8,-1),50)</f>
        <v>1700</v>
      </c>
      <c r="D35" s="46"/>
      <c r="E35" s="47">
        <f>C35-$S$1</f>
        <v>500</v>
      </c>
      <c r="F35" s="25"/>
      <c r="G35" s="26">
        <f t="shared" ref="G35:Q37" si="33">ROUND(F36*0.8,-1)</f>
        <v>1200</v>
      </c>
      <c r="H35" s="25"/>
      <c r="I35" s="26">
        <f t="shared" si="33"/>
        <v>1200</v>
      </c>
      <c r="J35" s="25"/>
      <c r="K35" s="22" t="e">
        <f t="shared" si="33"/>
        <v>#REF!</v>
      </c>
      <c r="L35" s="25"/>
      <c r="M35" s="26">
        <f t="shared" si="33"/>
        <v>1200</v>
      </c>
      <c r="N35" s="25"/>
      <c r="O35" s="22">
        <f t="shared" si="33"/>
        <v>1200</v>
      </c>
      <c r="P35" s="25"/>
      <c r="Q35" s="22">
        <f t="shared" si="31"/>
        <v>1200</v>
      </c>
      <c r="R35" s="25"/>
      <c r="S35" s="22">
        <f t="shared" ref="S35:AA43" si="34">ROUND(R36*0.8,-1)</f>
        <v>1200</v>
      </c>
      <c r="T35" s="25"/>
      <c r="U35" s="22">
        <f t="shared" si="32"/>
        <v>1200</v>
      </c>
      <c r="V35" s="25"/>
      <c r="W35" s="22">
        <f t="shared" si="30"/>
        <v>1200</v>
      </c>
      <c r="X35" s="25"/>
      <c r="Y35" s="22">
        <f t="shared" si="28"/>
        <v>1200</v>
      </c>
      <c r="Z35" s="25"/>
      <c r="AA35" s="22">
        <f t="shared" si="26"/>
        <v>1200</v>
      </c>
      <c r="AB35" s="14"/>
      <c r="AC35" s="22">
        <f t="shared" si="24"/>
        <v>1200</v>
      </c>
      <c r="AD35" s="25"/>
      <c r="AE35" s="22">
        <f t="shared" si="22"/>
        <v>1200</v>
      </c>
      <c r="AF35" s="14"/>
      <c r="AG35" s="11">
        <f t="shared" si="20"/>
        <v>1200</v>
      </c>
      <c r="AH35" s="404" t="s">
        <v>222</v>
      </c>
      <c r="AI35" s="405"/>
      <c r="AJ35" s="408"/>
      <c r="AK35" s="408"/>
      <c r="AL35" s="409">
        <f>AJ35+AL37</f>
        <v>0</v>
      </c>
      <c r="AM35" s="415"/>
      <c r="AN35" s="409">
        <f>AL35+AN39</f>
        <v>0</v>
      </c>
      <c r="AO35" s="415"/>
      <c r="AP35" s="409">
        <f>AN35+AP41</f>
        <v>0</v>
      </c>
      <c r="AQ35" s="410"/>
    </row>
    <row r="36" spans="1:43" s="12" customFormat="1" ht="27" hidden="1" customHeight="1" x14ac:dyDescent="0.3">
      <c r="A36" s="403"/>
      <c r="B36" s="106">
        <f>$P$1+MROUND(ROUNDDOWN(AH4*$I$1,-1),50)</f>
        <v>2100</v>
      </c>
      <c r="C36" s="107"/>
      <c r="D36" s="48">
        <f>B36-$P$1</f>
        <v>600</v>
      </c>
      <c r="E36" s="49"/>
      <c r="F36" s="27">
        <f>IF((AH5)&lt;=8,P1,P1+ROUND(INT(((AH5-8)*I1)),-1))</f>
        <v>1500</v>
      </c>
      <c r="G36" s="28"/>
      <c r="H36" s="27">
        <f>IF((AH7)&lt;=8,P1,P1+ROUND(INT(((AH7-8)*I1)),-1))</f>
        <v>1500</v>
      </c>
      <c r="I36" s="28"/>
      <c r="J36" s="30" t="e">
        <f>IF((AH11)&lt;=8,P1,P1+ROUND(INT(((AH11-8)*I1)),-1))</f>
        <v>#REF!</v>
      </c>
      <c r="K36" s="24"/>
      <c r="L36" s="27">
        <f>IF((AH13)&lt;=8,P1,P1+ROUND(INT(((AH13-8)*I1)),-1))</f>
        <v>1500</v>
      </c>
      <c r="M36" s="28"/>
      <c r="N36" s="30">
        <f>IF((AH15)&lt;=8,P1,P1+ROUND(INT(((AH15-8)*I1)),-1))</f>
        <v>1500</v>
      </c>
      <c r="O36" s="24"/>
      <c r="P36" s="30">
        <f>IF((AH17)&lt;=8,P1,P1+ROUND(INT(((AH17-8)*I1)),-1))</f>
        <v>1500</v>
      </c>
      <c r="Q36" s="24"/>
      <c r="R36" s="30">
        <f>IF((AH19)&lt;=8,P1,P1+ROUND(INT(((AH19-8)*I1)),-1))</f>
        <v>1500</v>
      </c>
      <c r="S36" s="24"/>
      <c r="T36" s="30">
        <f>IF((AH21)&lt;=8,P1,P1+ROUND(INT(((AH21-8)*I1)),-1))</f>
        <v>1500</v>
      </c>
      <c r="U36" s="24"/>
      <c r="V36" s="30">
        <f>IF((AH23)&lt;=8,P1,P1+ROUND(INT(((AH23-8)*I1)),-1))</f>
        <v>1500</v>
      </c>
      <c r="W36" s="24"/>
      <c r="X36" s="30">
        <f>IF((AH25)&lt;=8,P1,P1+ROUND(INT(((AH25-8)*I1)),-1))</f>
        <v>1500</v>
      </c>
      <c r="Y36" s="24"/>
      <c r="Z36" s="30">
        <f>IF((AH27)&lt;=8,P1,P1+ROUND(INT(((AH27-8)*I1)),-1))</f>
        <v>1500</v>
      </c>
      <c r="AA36" s="24"/>
      <c r="AB36" s="17">
        <f>IF((AH29)&lt;=8,P1,P1+ROUND(INT(((AH29-8)*I1)),-1))</f>
        <v>1500</v>
      </c>
      <c r="AC36" s="24"/>
      <c r="AD36" s="30">
        <f>IF((AH31)&lt;=8,P1,P1+ROUND(INT(((AH31-8)*I1)),-1))</f>
        <v>1500</v>
      </c>
      <c r="AE36" s="24"/>
      <c r="AF36" s="17">
        <f>IF((AH33)&lt;=8,P1,P1+ROUND(INT(((AH33-8)*I1)),-1))</f>
        <v>1500</v>
      </c>
      <c r="AG36" s="13"/>
      <c r="AH36" s="406"/>
      <c r="AI36" s="407"/>
      <c r="AJ36" s="408"/>
      <c r="AK36" s="408"/>
      <c r="AL36" s="411"/>
      <c r="AM36" s="416"/>
      <c r="AN36" s="411"/>
      <c r="AO36" s="416"/>
      <c r="AP36" s="411"/>
      <c r="AQ36" s="412"/>
    </row>
    <row r="37" spans="1:43" s="12" customFormat="1" ht="27" hidden="1" customHeight="1" x14ac:dyDescent="0.3">
      <c r="A37" s="402" t="str">
        <f>AJ37</f>
        <v>탄광</v>
      </c>
      <c r="B37" s="104"/>
      <c r="C37" s="105">
        <f>MROUND(ROUNDDOWN(B38*0.8,-1),50)</f>
        <v>1700</v>
      </c>
      <c r="D37" s="46"/>
      <c r="E37" s="47">
        <f>C37-$S$1</f>
        <v>500</v>
      </c>
      <c r="F37" s="25"/>
      <c r="G37" s="26">
        <f t="shared" ref="G37:Q39" si="35">ROUND(F38*0.8,-1)</f>
        <v>1200</v>
      </c>
      <c r="H37" s="25"/>
      <c r="I37" s="26">
        <f t="shared" si="35"/>
        <v>1200</v>
      </c>
      <c r="J37" s="25"/>
      <c r="K37" s="22" t="e">
        <f t="shared" si="35"/>
        <v>#REF!</v>
      </c>
      <c r="L37" s="25"/>
      <c r="M37" s="26">
        <f t="shared" si="35"/>
        <v>1200</v>
      </c>
      <c r="N37" s="25"/>
      <c r="O37" s="22">
        <f t="shared" si="35"/>
        <v>1200</v>
      </c>
      <c r="P37" s="25"/>
      <c r="Q37" s="22">
        <f t="shared" si="33"/>
        <v>1200</v>
      </c>
      <c r="R37" s="25"/>
      <c r="S37" s="22">
        <f t="shared" ref="S37:Y43" si="36">ROUND(R38*0.8,-1)</f>
        <v>1200</v>
      </c>
      <c r="T37" s="25"/>
      <c r="U37" s="22">
        <f t="shared" si="34"/>
        <v>1200</v>
      </c>
      <c r="V37" s="25"/>
      <c r="W37" s="22">
        <f t="shared" si="32"/>
        <v>1200</v>
      </c>
      <c r="X37" s="25"/>
      <c r="Y37" s="22">
        <f t="shared" si="30"/>
        <v>1200</v>
      </c>
      <c r="Z37" s="25"/>
      <c r="AA37" s="22">
        <f t="shared" si="28"/>
        <v>1200</v>
      </c>
      <c r="AB37" s="14"/>
      <c r="AC37" s="22">
        <f t="shared" si="26"/>
        <v>1200</v>
      </c>
      <c r="AD37" s="25"/>
      <c r="AE37" s="22">
        <f t="shared" si="24"/>
        <v>1200</v>
      </c>
      <c r="AF37" s="25"/>
      <c r="AG37" s="22">
        <f t="shared" si="22"/>
        <v>1200</v>
      </c>
      <c r="AH37" s="25"/>
      <c r="AI37" s="22">
        <f t="shared" ref="AI37:AO43" si="37">ROUND(AH38*0.8,-1)</f>
        <v>1200</v>
      </c>
      <c r="AJ37" s="425" t="s">
        <v>223</v>
      </c>
      <c r="AK37" s="426"/>
      <c r="AL37" s="408"/>
      <c r="AM37" s="408"/>
      <c r="AN37" s="417">
        <f>AL37+AN39</f>
        <v>0</v>
      </c>
      <c r="AO37" s="418"/>
      <c r="AP37" s="417">
        <f>AN37+AP41</f>
        <v>0</v>
      </c>
      <c r="AQ37" s="429"/>
    </row>
    <row r="38" spans="1:43" s="12" customFormat="1" ht="27" hidden="1" customHeight="1" x14ac:dyDescent="0.3">
      <c r="A38" s="403"/>
      <c r="B38" s="106">
        <f>$P$1+MROUND(ROUNDDOWN(AJ4*$I$1,-1),50)</f>
        <v>2100</v>
      </c>
      <c r="C38" s="107"/>
      <c r="D38" s="48">
        <f>B38-$P$1</f>
        <v>600</v>
      </c>
      <c r="E38" s="49"/>
      <c r="F38" s="27">
        <f>IF((AJ5)&lt;=8,P1,P1+ROUND(INT(((AJ5-8)*I1)),-1))</f>
        <v>1500</v>
      </c>
      <c r="G38" s="28"/>
      <c r="H38" s="27">
        <f>IF((AJ7)&lt;=8,P1,P1+ROUND(INT(((AJ7-8)*I1)),-1))</f>
        <v>1500</v>
      </c>
      <c r="I38" s="28"/>
      <c r="J38" s="30" t="e">
        <f>IF((AJ11)&lt;=8,P1,P1+ROUND(INT(((AJ11-8)*I1)),-1))</f>
        <v>#REF!</v>
      </c>
      <c r="K38" s="24"/>
      <c r="L38" s="27">
        <f>IF((AJ13)&lt;=8,P1,P1+ROUND(INT(((AJ13-8)*I1)),-1))</f>
        <v>1500</v>
      </c>
      <c r="M38" s="28"/>
      <c r="N38" s="30">
        <f>IF((AJ15)&lt;=8,P1,P1+ROUND(INT(((AJ15-8)*I1)),-1))</f>
        <v>1500</v>
      </c>
      <c r="O38" s="24"/>
      <c r="P38" s="30">
        <f>IF((AJ17)&lt;=8,P1,P1+ROUND(INT(((AJ17-8)*I1)),-1))</f>
        <v>1500</v>
      </c>
      <c r="Q38" s="24"/>
      <c r="R38" s="30">
        <f>IF((AJ19)&lt;=8,P1,P1+ROUND(INT(((AJ19-8)*I1)),-1))</f>
        <v>1500</v>
      </c>
      <c r="S38" s="24"/>
      <c r="T38" s="30">
        <f>IF((AJ21)&lt;=8,P1,P1+ROUND(INT(((AJ21-8)*I1)),-1))</f>
        <v>1500</v>
      </c>
      <c r="U38" s="24"/>
      <c r="V38" s="30">
        <f>IF((AJ23)&lt;=8,P1,P1+ROUND(INT(((AJ23-8)*I1)),-1))</f>
        <v>1500</v>
      </c>
      <c r="W38" s="24"/>
      <c r="X38" s="30">
        <f>IF((AJ25)&lt;=8,P1,P1+ROUND(INT(((AJ25-8)*I1)),-1))</f>
        <v>1500</v>
      </c>
      <c r="Y38" s="24"/>
      <c r="Z38" s="30">
        <f>IF((AJ27)&lt;=8,P1,P1+ROUND(INT(((AJ27-8)*I1)),-1))</f>
        <v>1500</v>
      </c>
      <c r="AA38" s="24"/>
      <c r="AB38" s="17">
        <f>IF((AJ29)&lt;=8,P1,P1+ROUND(INT(((AJ29-8)*I1)),-1))</f>
        <v>1500</v>
      </c>
      <c r="AC38" s="24"/>
      <c r="AD38" s="30">
        <f>IF((AJ31)&lt;=8,P1,P1+ROUND(INT(((AJ31-8)*I1)),-1))</f>
        <v>1500</v>
      </c>
      <c r="AE38" s="24"/>
      <c r="AF38" s="30">
        <f>IF((AJ33)&lt;=8,P1,P1+ROUND(INT(((AJ33-8)*I1)),-1))</f>
        <v>1500</v>
      </c>
      <c r="AG38" s="24"/>
      <c r="AH38" s="30">
        <f>IF((AJ35)&lt;=8,P1,P1+ROUND(INT(((AJ35-8)*I1)),-1))</f>
        <v>1500</v>
      </c>
      <c r="AI38" s="24"/>
      <c r="AJ38" s="427"/>
      <c r="AK38" s="428"/>
      <c r="AL38" s="408"/>
      <c r="AM38" s="408"/>
      <c r="AN38" s="419"/>
      <c r="AO38" s="420"/>
      <c r="AP38" s="419"/>
      <c r="AQ38" s="430"/>
    </row>
    <row r="39" spans="1:43" s="12" customFormat="1" ht="27" hidden="1" customHeight="1" x14ac:dyDescent="0.3">
      <c r="A39" s="402" t="str">
        <f>AL39</f>
        <v>문창</v>
      </c>
      <c r="B39" s="104"/>
      <c r="C39" s="105">
        <f>MROUND(ROUNDDOWN(B40*0.8,-1),50)</f>
        <v>1700</v>
      </c>
      <c r="D39" s="46"/>
      <c r="E39" s="47">
        <f>C39-$S$1</f>
        <v>500</v>
      </c>
      <c r="F39" s="25"/>
      <c r="G39" s="26">
        <f t="shared" ref="G39:Q41" si="38">ROUND(F40*0.8,-1)</f>
        <v>1200</v>
      </c>
      <c r="H39" s="25"/>
      <c r="I39" s="26">
        <f t="shared" si="38"/>
        <v>1200</v>
      </c>
      <c r="J39" s="25"/>
      <c r="K39" s="22" t="e">
        <f t="shared" si="38"/>
        <v>#REF!</v>
      </c>
      <c r="L39" s="25"/>
      <c r="M39" s="26">
        <f t="shared" si="38"/>
        <v>1200</v>
      </c>
      <c r="N39" s="25"/>
      <c r="O39" s="22">
        <f t="shared" si="38"/>
        <v>1200</v>
      </c>
      <c r="P39" s="25"/>
      <c r="Q39" s="22">
        <f t="shared" si="35"/>
        <v>1200</v>
      </c>
      <c r="R39" s="25"/>
      <c r="S39" s="22">
        <f t="shared" ref="S39:W43" si="39">ROUND(R40*0.8,-1)</f>
        <v>1200</v>
      </c>
      <c r="T39" s="25"/>
      <c r="U39" s="22">
        <f t="shared" si="36"/>
        <v>1200</v>
      </c>
      <c r="V39" s="25"/>
      <c r="W39" s="22">
        <f t="shared" si="34"/>
        <v>1200</v>
      </c>
      <c r="X39" s="25"/>
      <c r="Y39" s="22">
        <f t="shared" si="32"/>
        <v>1200</v>
      </c>
      <c r="Z39" s="25"/>
      <c r="AA39" s="22">
        <f t="shared" si="30"/>
        <v>1200</v>
      </c>
      <c r="AB39" s="14"/>
      <c r="AC39" s="22">
        <f t="shared" si="28"/>
        <v>1200</v>
      </c>
      <c r="AD39" s="25"/>
      <c r="AE39" s="22">
        <f t="shared" si="26"/>
        <v>1200</v>
      </c>
      <c r="AF39" s="25"/>
      <c r="AG39" s="22">
        <f t="shared" si="24"/>
        <v>1200</v>
      </c>
      <c r="AH39" s="25"/>
      <c r="AI39" s="22">
        <f t="shared" ref="AI39:AM43" si="40">ROUND(AH40*0.8,-1)</f>
        <v>1200</v>
      </c>
      <c r="AJ39" s="25"/>
      <c r="AK39" s="22">
        <f t="shared" si="37"/>
        <v>1200</v>
      </c>
      <c r="AL39" s="404" t="s">
        <v>224</v>
      </c>
      <c r="AM39" s="405"/>
      <c r="AN39" s="408"/>
      <c r="AO39" s="408"/>
      <c r="AP39" s="409">
        <f>AN39+AP41</f>
        <v>0</v>
      </c>
      <c r="AQ39" s="410"/>
    </row>
    <row r="40" spans="1:43" s="12" customFormat="1" ht="27" hidden="1" customHeight="1" x14ac:dyDescent="0.3">
      <c r="A40" s="403"/>
      <c r="B40" s="106">
        <f>$P$1+MROUND(ROUNDDOWN(AL4*$I$1,-1),50)</f>
        <v>2100</v>
      </c>
      <c r="C40" s="107"/>
      <c r="D40" s="48">
        <f>B40-$P$1</f>
        <v>600</v>
      </c>
      <c r="E40" s="49"/>
      <c r="F40" s="27">
        <f>IF((AL5)&lt;=8,P1,P1+ROUND(INT(((AL5-8)*I1)),-1))</f>
        <v>1500</v>
      </c>
      <c r="G40" s="28"/>
      <c r="H40" s="27">
        <f>IF((AL7)&lt;=8,P1,P1+ROUND(INT(((AL7-8)*I1)),-1))</f>
        <v>1500</v>
      </c>
      <c r="I40" s="28"/>
      <c r="J40" s="30" t="e">
        <f>IF((AL11)&lt;=8,P1,P1+ROUND(INT(((AL11-8)*I1)),-1))</f>
        <v>#REF!</v>
      </c>
      <c r="K40" s="24"/>
      <c r="L40" s="27">
        <f>IF((AL13)&lt;=8,P1,P1+ROUND(INT(((AL13-8)*I1)),-1))</f>
        <v>1500</v>
      </c>
      <c r="M40" s="28"/>
      <c r="N40" s="30">
        <f>IF((AL15)&lt;=8,P1,P1+ROUND(INT(((AL15-8)*I1)),-1))</f>
        <v>1500</v>
      </c>
      <c r="O40" s="24"/>
      <c r="P40" s="30">
        <f>IF((AL17)&lt;=8,P1,P1+ROUND(INT(((AL17-8)*I1)),-1))</f>
        <v>1500</v>
      </c>
      <c r="Q40" s="24"/>
      <c r="R40" s="30">
        <f>IF((AL19)&lt;=8,P1,P1+ROUND(INT(((AL19-8)*I1)),-1))</f>
        <v>1500</v>
      </c>
      <c r="S40" s="24"/>
      <c r="T40" s="30">
        <f>IF((AL21)&lt;=8,P1,P1+ROUND(INT(((AL21-8)*I1)),-1))</f>
        <v>1500</v>
      </c>
      <c r="U40" s="24"/>
      <c r="V40" s="30">
        <f>IF((AL23)&lt;=8,P1,P1+ROUND(INT(((AL23-8)*I1)),-1))</f>
        <v>1500</v>
      </c>
      <c r="W40" s="24"/>
      <c r="X40" s="30">
        <f>IF((AL25)&lt;=8,P1,P1+ROUND(INT(((AL25-8)*I1)),-1))</f>
        <v>1500</v>
      </c>
      <c r="Y40" s="24"/>
      <c r="Z40" s="30">
        <f>IF((AL27)&lt;=8,P1,P1+ROUND(INT(((AL27-8)*I1)),-1))</f>
        <v>1500</v>
      </c>
      <c r="AA40" s="24"/>
      <c r="AB40" s="17">
        <f>IF((AL29)&lt;=8,P1,P1+ROUND(INT(((AL29-8)*I1)),-1))</f>
        <v>1500</v>
      </c>
      <c r="AC40" s="24"/>
      <c r="AD40" s="30">
        <f>IF((AL31)&lt;=8,P1,P1+ROUND(INT(((AL31-8)*I1)),-1))</f>
        <v>1500</v>
      </c>
      <c r="AE40" s="24"/>
      <c r="AF40" s="30">
        <f>IF((AL33)&lt;=8,P1,P1+ROUND(INT(((AL33-8)*I1)),-1))</f>
        <v>1500</v>
      </c>
      <c r="AG40" s="24"/>
      <c r="AH40" s="30">
        <f>IF((AL35)&lt;=8,P1,P1+ROUND(INT(((AL35-8)*I1)),-1))</f>
        <v>1500</v>
      </c>
      <c r="AI40" s="24"/>
      <c r="AJ40" s="30">
        <f>IF((AL37)&lt;=8,P1,P1+ROUND(INT(((AL37-8)*I1)),-1))</f>
        <v>1500</v>
      </c>
      <c r="AK40" s="24"/>
      <c r="AL40" s="406"/>
      <c r="AM40" s="407"/>
      <c r="AN40" s="408"/>
      <c r="AO40" s="408"/>
      <c r="AP40" s="411"/>
      <c r="AQ40" s="412"/>
    </row>
    <row r="41" spans="1:43" s="12" customFormat="1" ht="27" hidden="1" customHeight="1" x14ac:dyDescent="0.3">
      <c r="A41" s="402" t="str">
        <f>AN41</f>
        <v>비봉</v>
      </c>
      <c r="B41" s="104"/>
      <c r="C41" s="105">
        <f>MROUND(ROUNDDOWN(B42*0.8,-1),50)</f>
        <v>1700</v>
      </c>
      <c r="D41" s="46"/>
      <c r="E41" s="47">
        <f>C41-$S$1</f>
        <v>500</v>
      </c>
      <c r="F41" s="25"/>
      <c r="G41" s="26">
        <f t="shared" ref="G41:Q43" si="41">ROUND(F42*0.8,-1)</f>
        <v>1200</v>
      </c>
      <c r="H41" s="25"/>
      <c r="I41" s="26">
        <f t="shared" si="41"/>
        <v>1200</v>
      </c>
      <c r="J41" s="25"/>
      <c r="K41" s="22" t="e">
        <f t="shared" si="41"/>
        <v>#REF!</v>
      </c>
      <c r="L41" s="25"/>
      <c r="M41" s="26">
        <f t="shared" si="41"/>
        <v>1200</v>
      </c>
      <c r="N41" s="25"/>
      <c r="O41" s="22">
        <f t="shared" si="41"/>
        <v>1200</v>
      </c>
      <c r="P41" s="25"/>
      <c r="Q41" s="22">
        <f t="shared" si="38"/>
        <v>1200</v>
      </c>
      <c r="R41" s="25"/>
      <c r="S41" s="22">
        <f t="shared" ref="S41:U43" si="42">ROUND(R42*0.8,-1)</f>
        <v>1200</v>
      </c>
      <c r="T41" s="25"/>
      <c r="U41" s="22">
        <f t="shared" si="39"/>
        <v>1200</v>
      </c>
      <c r="V41" s="25"/>
      <c r="W41" s="22">
        <f t="shared" si="36"/>
        <v>1200</v>
      </c>
      <c r="X41" s="25"/>
      <c r="Y41" s="22">
        <f t="shared" si="34"/>
        <v>1200</v>
      </c>
      <c r="Z41" s="25"/>
      <c r="AA41" s="22">
        <f t="shared" si="32"/>
        <v>1200</v>
      </c>
      <c r="AB41" s="14"/>
      <c r="AC41" s="22">
        <f t="shared" si="30"/>
        <v>1200</v>
      </c>
      <c r="AD41" s="25"/>
      <c r="AE41" s="22">
        <f t="shared" si="28"/>
        <v>1200</v>
      </c>
      <c r="AF41" s="25"/>
      <c r="AG41" s="22">
        <f t="shared" si="26"/>
        <v>1200</v>
      </c>
      <c r="AH41" s="25"/>
      <c r="AI41" s="22">
        <f t="shared" ref="AI41:AK43" si="43">ROUND(AH42*0.8,-1)</f>
        <v>1200</v>
      </c>
      <c r="AJ41" s="25"/>
      <c r="AK41" s="22">
        <f t="shared" si="40"/>
        <v>1200</v>
      </c>
      <c r="AL41" s="14"/>
      <c r="AM41" s="11">
        <f t="shared" si="37"/>
        <v>1200</v>
      </c>
      <c r="AN41" s="404" t="s">
        <v>225</v>
      </c>
      <c r="AO41" s="405"/>
      <c r="AP41" s="408"/>
      <c r="AQ41" s="413"/>
    </row>
    <row r="42" spans="1:43" s="12" customFormat="1" ht="27" hidden="1" customHeight="1" x14ac:dyDescent="0.3">
      <c r="A42" s="403"/>
      <c r="B42" s="106">
        <f>$P$1+MROUND(ROUNDDOWN(AN4*$I$1,-1),50)</f>
        <v>2100</v>
      </c>
      <c r="C42" s="107"/>
      <c r="D42" s="48">
        <f>B42-$P$1</f>
        <v>600</v>
      </c>
      <c r="E42" s="49"/>
      <c r="F42" s="27">
        <f>IF((AN5)&lt;=8,P1,P1+ROUND(INT(((AN5-8)*I1)),-1))</f>
        <v>1500</v>
      </c>
      <c r="G42" s="28"/>
      <c r="H42" s="27">
        <f>IF((AN7)&lt;=8,P1,P1+ROUND(INT(((AN7-8)*I1)),-1))</f>
        <v>1500</v>
      </c>
      <c r="I42" s="28"/>
      <c r="J42" s="30" t="e">
        <f>IF((AN11)&lt;=8,P1,P1+ROUND(INT(((AN11-8)*I1)),-1))</f>
        <v>#REF!</v>
      </c>
      <c r="K42" s="24"/>
      <c r="L42" s="27">
        <f>IF((AN13)&lt;=8,P1,P1+ROUND(INT(((AN13-8)*I1)),-1))</f>
        <v>1500</v>
      </c>
      <c r="M42" s="28"/>
      <c r="N42" s="30">
        <f>IF((AN15)&lt;=8,P1,P1+ROUND(INT(((AN15-8)*I1)),-1))</f>
        <v>1500</v>
      </c>
      <c r="O42" s="24"/>
      <c r="P42" s="30">
        <f>IF((AN17)&lt;=8,P1,P1+ROUND(INT(((AN17-8)*I1)),-1))</f>
        <v>1500</v>
      </c>
      <c r="Q42" s="24"/>
      <c r="R42" s="30">
        <f>IF((AN19)&lt;=8,P1,P1+ROUND(INT(((AN19-8)*I1)),-1))</f>
        <v>1500</v>
      </c>
      <c r="S42" s="24"/>
      <c r="T42" s="30">
        <f>IF((AN21)&lt;=8,P1,P1+ROUND(INT(((AN21-8)*I1)),-1))</f>
        <v>1500</v>
      </c>
      <c r="U42" s="24"/>
      <c r="V42" s="30">
        <f>IF((AN23)&lt;=8,P1,P1+ROUND(INT(((AN23-8)*I1)),-1))</f>
        <v>1500</v>
      </c>
      <c r="W42" s="24"/>
      <c r="X42" s="30">
        <f>IF((AN25)&lt;=8,P1,P1+ROUND(INT(((AN25-8)*I1)),-1))</f>
        <v>1500</v>
      </c>
      <c r="Y42" s="24"/>
      <c r="Z42" s="30">
        <f>IF((AN27)&lt;=8,P1,P1+ROUND(INT(((AN27-8)*I1)),-1))</f>
        <v>1500</v>
      </c>
      <c r="AA42" s="24"/>
      <c r="AB42" s="17">
        <f>IF((AN29)&lt;=8,P1,P1+ROUND(INT(((AN29-8)*I1)),-1))</f>
        <v>1500</v>
      </c>
      <c r="AC42" s="24"/>
      <c r="AD42" s="30">
        <f>IF((AN31)&lt;=8,P1,P1+ROUND(INT(((AN31-8)*I1)),-1))</f>
        <v>1500</v>
      </c>
      <c r="AE42" s="24"/>
      <c r="AF42" s="30">
        <f>IF((AN33)&lt;=8,P1,P1+ROUND(INT(((AN33-8)*I1)),-1))</f>
        <v>1500</v>
      </c>
      <c r="AG42" s="24"/>
      <c r="AH42" s="30">
        <f>IF((AN35)&lt;=8,P1,P1+ROUND(INT(((AN35-8)*I1)),-1))</f>
        <v>1500</v>
      </c>
      <c r="AI42" s="24"/>
      <c r="AJ42" s="30">
        <f>IF((AN37)&lt;=8,P1,P1+ROUND(INT(((AN37-8)*I1)),-1))</f>
        <v>1500</v>
      </c>
      <c r="AK42" s="24"/>
      <c r="AL42" s="17">
        <f>IF((AN39)&lt;=8,P1,P1+ROUND(INT(((AN39-8)*I1)),-1))</f>
        <v>1500</v>
      </c>
      <c r="AM42" s="13"/>
      <c r="AN42" s="406"/>
      <c r="AO42" s="407"/>
      <c r="AP42" s="408"/>
      <c r="AQ42" s="413"/>
    </row>
    <row r="43" spans="1:43" s="12" customFormat="1" ht="27" hidden="1" customHeight="1" x14ac:dyDescent="0.3">
      <c r="A43" s="402" t="str">
        <f>AP43</f>
        <v>백제대</v>
      </c>
      <c r="B43" s="104"/>
      <c r="C43" s="105">
        <f>MROUND(ROUNDDOWN(B44*0.8,-1),50)</f>
        <v>1700</v>
      </c>
      <c r="D43" s="46"/>
      <c r="E43" s="47">
        <f>C43-$S$1</f>
        <v>500</v>
      </c>
      <c r="F43" s="25"/>
      <c r="G43" s="26">
        <f t="shared" ref="G43:O43" si="44">ROUND(F44*0.8,-1)</f>
        <v>1200</v>
      </c>
      <c r="H43" s="25"/>
      <c r="I43" s="26">
        <f t="shared" si="44"/>
        <v>1200</v>
      </c>
      <c r="J43" s="25"/>
      <c r="K43" s="22" t="e">
        <f t="shared" si="44"/>
        <v>#REF!</v>
      </c>
      <c r="L43" s="25"/>
      <c r="M43" s="26">
        <f t="shared" si="44"/>
        <v>1200</v>
      </c>
      <c r="N43" s="25"/>
      <c r="O43" s="22">
        <f t="shared" si="44"/>
        <v>1200</v>
      </c>
      <c r="P43" s="25"/>
      <c r="Q43" s="22">
        <f t="shared" si="41"/>
        <v>1200</v>
      </c>
      <c r="R43" s="25"/>
      <c r="S43" s="22">
        <f t="shared" ref="S43" si="45">ROUND(R44*0.8,-1)</f>
        <v>1200</v>
      </c>
      <c r="T43" s="25"/>
      <c r="U43" s="22">
        <f t="shared" si="42"/>
        <v>1200</v>
      </c>
      <c r="V43" s="25"/>
      <c r="W43" s="22">
        <f t="shared" si="39"/>
        <v>1200</v>
      </c>
      <c r="X43" s="25"/>
      <c r="Y43" s="22">
        <f t="shared" si="36"/>
        <v>1200</v>
      </c>
      <c r="Z43" s="25"/>
      <c r="AA43" s="22">
        <f t="shared" si="34"/>
        <v>1200</v>
      </c>
      <c r="AB43" s="14"/>
      <c r="AC43" s="22">
        <f t="shared" si="32"/>
        <v>1200</v>
      </c>
      <c r="AD43" s="25"/>
      <c r="AE43" s="22">
        <f t="shared" si="30"/>
        <v>1200</v>
      </c>
      <c r="AF43" s="25"/>
      <c r="AG43" s="22">
        <f t="shared" si="28"/>
        <v>1200</v>
      </c>
      <c r="AH43" s="25"/>
      <c r="AI43" s="22">
        <f t="shared" ref="AI43" si="46">ROUND(AH44*0.8,-1)</f>
        <v>1200</v>
      </c>
      <c r="AJ43" s="25"/>
      <c r="AK43" s="22">
        <f t="shared" si="43"/>
        <v>1200</v>
      </c>
      <c r="AL43" s="14"/>
      <c r="AM43" s="11">
        <f t="shared" si="40"/>
        <v>1200</v>
      </c>
      <c r="AN43" s="14"/>
      <c r="AO43" s="11">
        <f t="shared" si="37"/>
        <v>1200</v>
      </c>
      <c r="AP43" s="404" t="s">
        <v>227</v>
      </c>
      <c r="AQ43" s="422"/>
    </row>
    <row r="44" spans="1:43" s="12" customFormat="1" ht="27" hidden="1" customHeight="1" x14ac:dyDescent="0.3">
      <c r="A44" s="421"/>
      <c r="B44" s="106">
        <f>$P$1+MROUND(ROUNDDOWN(AP4*$I$1,-1),50)</f>
        <v>2100</v>
      </c>
      <c r="C44" s="107"/>
      <c r="D44" s="64">
        <f>B44-$P$1</f>
        <v>600</v>
      </c>
      <c r="E44" s="65"/>
      <c r="F44" s="37">
        <f>IF((AP5)&lt;=8,P1,P1+ROUND(INT(((AP5-8)*I1)),-1))</f>
        <v>1500</v>
      </c>
      <c r="G44" s="38"/>
      <c r="H44" s="37">
        <f>IF((AP7)&lt;=8,P1,P1+ROUND(INT(((AP7-8)*I1)),-1))</f>
        <v>1500</v>
      </c>
      <c r="I44" s="38"/>
      <c r="J44" s="39" t="e">
        <f>IF((AP11)&lt;=8,P1,P1+ROUND(INT(((AP11-8)*I1)),-1))</f>
        <v>#REF!</v>
      </c>
      <c r="K44" s="36"/>
      <c r="L44" s="37">
        <f>IF((AP13)&lt;=8,P1,P1+ROUND(INT(((AP13-8)*I1)),-1))</f>
        <v>1500</v>
      </c>
      <c r="M44" s="38"/>
      <c r="N44" s="39">
        <f>IF((AP15)&lt;=8,P1,P1+ROUND(INT(((AP15-8)*I1)),-1))</f>
        <v>1500</v>
      </c>
      <c r="O44" s="36"/>
      <c r="P44" s="39">
        <f>IF((AP17)&lt;=8,P1,P1+ROUND(INT(((AP17-8)*I1)),-1))</f>
        <v>1500</v>
      </c>
      <c r="Q44" s="36"/>
      <c r="R44" s="39">
        <f>IF((AP19)&lt;=8,P1,P1+ROUND(INT(((AP19-8)*I1)),-1))</f>
        <v>1500</v>
      </c>
      <c r="S44" s="36"/>
      <c r="T44" s="39">
        <f>IF((AP21)&lt;=8,P1,P1+ROUND(INT(((AP21-8)*I1)),-1))</f>
        <v>1500</v>
      </c>
      <c r="U44" s="36"/>
      <c r="V44" s="39">
        <f>IF((AP23)&lt;=8,P1,P1+ROUND(INT(((AP23-8)*I1)),-1))</f>
        <v>1500</v>
      </c>
      <c r="W44" s="36"/>
      <c r="X44" s="39">
        <f>IF((AP25)&lt;=8,P1,P1+ROUND(INT(((AP25-8)*I1)),-1))</f>
        <v>1500</v>
      </c>
      <c r="Y44" s="36"/>
      <c r="Z44" s="39">
        <f>IF((AP27)&lt;=8,P1,P1+ROUND(INT(((AP27-8)*I1)),-1))</f>
        <v>1500</v>
      </c>
      <c r="AA44" s="36"/>
      <c r="AB44" s="66">
        <f>IF((AP29)&lt;=8,P1,P1+ROUND(INT(((AP29-8)*I1)),-1))</f>
        <v>1500</v>
      </c>
      <c r="AC44" s="36"/>
      <c r="AD44" s="39">
        <f>IF((AP31)&lt;=8,P1,P1+ROUND(INT(((AP31-8)*I1)),-1))</f>
        <v>1500</v>
      </c>
      <c r="AE44" s="36"/>
      <c r="AF44" s="39">
        <f>IF((AP33)&lt;=8,P1,P1+ROUND(INT(((AP33-8)*I1)),-1))</f>
        <v>1500</v>
      </c>
      <c r="AG44" s="36"/>
      <c r="AH44" s="39">
        <f>IF((AP35)&lt;=8,P1,P1+ROUND(INT(((AP35-8)*I1)),-1))</f>
        <v>1500</v>
      </c>
      <c r="AI44" s="36"/>
      <c r="AJ44" s="39">
        <f>IF((AP37)&lt;=8,P1,P1+ROUND(INT(((AP37-8)*I1)),-1))</f>
        <v>1500</v>
      </c>
      <c r="AK44" s="36"/>
      <c r="AL44" s="39">
        <f>IF((AP39)&lt;=8,P1,P1+ROUND(INT(((AP39-8)*I1)),-1))</f>
        <v>1500</v>
      </c>
      <c r="AM44" s="36"/>
      <c r="AN44" s="39">
        <f>IF((AP41)&lt;=8,P1,P1+ROUND(INT(((AP41-8)*I1)),-1))</f>
        <v>1500</v>
      </c>
      <c r="AO44" s="36"/>
      <c r="AP44" s="423"/>
      <c r="AQ44" s="424"/>
    </row>
    <row r="45" spans="1:43" s="18" customFormat="1" ht="27" hidden="1" customHeight="1" x14ac:dyDescent="0.3">
      <c r="B45" s="104"/>
      <c r="C45" s="105">
        <f>MROUND(ROUNDDOWN(B46*0.8,-1),50)</f>
        <v>1200</v>
      </c>
      <c r="F45" s="19"/>
      <c r="G45" s="19"/>
      <c r="H45" s="19"/>
      <c r="I45" s="19"/>
      <c r="J45" s="19"/>
      <c r="K45" s="19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</row>
    <row r="46" spans="1:43" ht="27" hidden="1" customHeight="1" x14ac:dyDescent="0.3">
      <c r="B46" s="106">
        <f>$P$1+MROUND(ROUNDDOWN(AR4*$I$1,-1),50)</f>
        <v>1500</v>
      </c>
      <c r="C46" s="107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t="36" hidden="1" customHeight="1" x14ac:dyDescent="0.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t="18" hidden="1" customHeight="1" x14ac:dyDescent="0.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t="16.5" hidden="1" customHeight="1" x14ac:dyDescent="0.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ht="16.5" hidden="1" customHeight="1" x14ac:dyDescent="0.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ht="16.5" hidden="1" customHeight="1" x14ac:dyDescent="0.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ht="16.5" hidden="1" customHeight="1" x14ac:dyDescent="0.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ht="16.5" hidden="1" customHeight="1" x14ac:dyDescent="0.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ht="16.5" hidden="1" customHeight="1" x14ac:dyDescent="0.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ht="16.5" hidden="1" customHeight="1" x14ac:dyDescent="0.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ht="16.5" hidden="1" customHeight="1" x14ac:dyDescent="0.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ht="16.5" hidden="1" customHeight="1" x14ac:dyDescent="0.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ht="16.5" hidden="1" customHeight="1" x14ac:dyDescent="0.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ht="16.5" hidden="1" customHeight="1" x14ac:dyDescent="0.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ht="16.5" hidden="1" customHeight="1" x14ac:dyDescent="0.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 ht="16.5" hidden="1" customHeight="1" x14ac:dyDescent="0.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 x14ac:dyDescent="0.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 x14ac:dyDescent="0.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 x14ac:dyDescent="0.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4:43" x14ac:dyDescent="0.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4:43" x14ac:dyDescent="0.3">
      <c r="D66" s="190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4:43" x14ac:dyDescent="0.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4:43" x14ac:dyDescent="0.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4:43" x14ac:dyDescent="0.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4:43" x14ac:dyDescent="0.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4:43" x14ac:dyDescent="0.3"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4:43" x14ac:dyDescent="0.3"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</row>
    <row r="73" spans="4:43" x14ac:dyDescent="0.3">
      <c r="L73" s="8"/>
      <c r="M73" s="8"/>
      <c r="N73" s="8"/>
      <c r="O73" s="9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</row>
    <row r="74" spans="4:43" x14ac:dyDescent="0.3">
      <c r="L74" s="8"/>
      <c r="M74" s="8"/>
    </row>
  </sheetData>
  <mergeCells count="253">
    <mergeCell ref="A41:A42"/>
    <mergeCell ref="AN41:AO42"/>
    <mergeCell ref="AP41:AQ42"/>
    <mergeCell ref="A43:A44"/>
    <mergeCell ref="AP43:AQ44"/>
    <mergeCell ref="F3:O3"/>
    <mergeCell ref="A37:A38"/>
    <mergeCell ref="AJ37:AK38"/>
    <mergeCell ref="AL37:AM38"/>
    <mergeCell ref="AN37:AO38"/>
    <mergeCell ref="AP37:AQ38"/>
    <mergeCell ref="A39:A40"/>
    <mergeCell ref="AL39:AM40"/>
    <mergeCell ref="AN39:AO40"/>
    <mergeCell ref="AP39:AQ40"/>
    <mergeCell ref="A35:A36"/>
    <mergeCell ref="AH35:AI36"/>
    <mergeCell ref="AJ35:AK36"/>
    <mergeCell ref="AL35:AM36"/>
    <mergeCell ref="AN35:AO36"/>
    <mergeCell ref="AP35:AQ36"/>
    <mergeCell ref="AN31:AO32"/>
    <mergeCell ref="AP31:AQ32"/>
    <mergeCell ref="A33:A34"/>
    <mergeCell ref="AF33:AG34"/>
    <mergeCell ref="AH33:AI34"/>
    <mergeCell ref="AJ33:AK34"/>
    <mergeCell ref="AL33:AM34"/>
    <mergeCell ref="AN33:AO34"/>
    <mergeCell ref="AP33:AQ34"/>
    <mergeCell ref="AJ29:AK30"/>
    <mergeCell ref="AL29:AM30"/>
    <mergeCell ref="AN29:AO30"/>
    <mergeCell ref="AP29:AQ30"/>
    <mergeCell ref="A31:A32"/>
    <mergeCell ref="AD31:AE32"/>
    <mergeCell ref="AF31:AG32"/>
    <mergeCell ref="AH31:AI32"/>
    <mergeCell ref="AJ31:AK32"/>
    <mergeCell ref="AL31:AM32"/>
    <mergeCell ref="AH27:AI28"/>
    <mergeCell ref="AJ27:AK28"/>
    <mergeCell ref="AL27:AM28"/>
    <mergeCell ref="A29:A30"/>
    <mergeCell ref="AB29:AC30"/>
    <mergeCell ref="AD29:AE30"/>
    <mergeCell ref="AF29:AG30"/>
    <mergeCell ref="AH29:AI30"/>
    <mergeCell ref="AH25:AI26"/>
    <mergeCell ref="AJ25:AK26"/>
    <mergeCell ref="AL25:AM26"/>
    <mergeCell ref="AN25:AO26"/>
    <mergeCell ref="A27:A28"/>
    <mergeCell ref="Z27:AA28"/>
    <mergeCell ref="AB27:AC28"/>
    <mergeCell ref="AD27:AE28"/>
    <mergeCell ref="AF27:AG28"/>
    <mergeCell ref="A25:A26"/>
    <mergeCell ref="X25:Y26"/>
    <mergeCell ref="Z25:AA26"/>
    <mergeCell ref="AB25:AC26"/>
    <mergeCell ref="AD25:AE26"/>
    <mergeCell ref="AF25:AG26"/>
    <mergeCell ref="AJ23:AK24"/>
    <mergeCell ref="AL23:AM24"/>
    <mergeCell ref="AN23:AO24"/>
    <mergeCell ref="AP23:AQ24"/>
    <mergeCell ref="AJ21:AK22"/>
    <mergeCell ref="AL21:AM22"/>
    <mergeCell ref="AN21:AO22"/>
    <mergeCell ref="AP21:AQ22"/>
    <mergeCell ref="AN27:AO28"/>
    <mergeCell ref="AP27:AQ28"/>
    <mergeCell ref="AP25:AQ26"/>
    <mergeCell ref="A23:A24"/>
    <mergeCell ref="V23:W24"/>
    <mergeCell ref="X23:Y24"/>
    <mergeCell ref="Z23:AA24"/>
    <mergeCell ref="AB23:AC24"/>
    <mergeCell ref="AD23:AE24"/>
    <mergeCell ref="AP19:AQ20"/>
    <mergeCell ref="A21:A22"/>
    <mergeCell ref="T21:U22"/>
    <mergeCell ref="V21:W22"/>
    <mergeCell ref="X21:Y22"/>
    <mergeCell ref="Z21:AA22"/>
    <mergeCell ref="AB21:AC22"/>
    <mergeCell ref="AD21:AE22"/>
    <mergeCell ref="AF21:AG22"/>
    <mergeCell ref="AH21:AI22"/>
    <mergeCell ref="AD19:AE20"/>
    <mergeCell ref="AF19:AG20"/>
    <mergeCell ref="AH19:AI20"/>
    <mergeCell ref="AJ19:AK20"/>
    <mergeCell ref="AL19:AM20"/>
    <mergeCell ref="AN19:AO20"/>
    <mergeCell ref="AF23:AG24"/>
    <mergeCell ref="AH23:AI24"/>
    <mergeCell ref="A19:A20"/>
    <mergeCell ref="R19:S20"/>
    <mergeCell ref="T19:U20"/>
    <mergeCell ref="V19:W20"/>
    <mergeCell ref="X19:Y20"/>
    <mergeCell ref="Z19:AA20"/>
    <mergeCell ref="AB19:AC20"/>
    <mergeCell ref="Z17:AA18"/>
    <mergeCell ref="AB17:AC18"/>
    <mergeCell ref="AN15:AO16"/>
    <mergeCell ref="AP15:AQ16"/>
    <mergeCell ref="A17:A18"/>
    <mergeCell ref="P17:Q18"/>
    <mergeCell ref="R17:S18"/>
    <mergeCell ref="T17:U18"/>
    <mergeCell ref="V17:W18"/>
    <mergeCell ref="X17:Y18"/>
    <mergeCell ref="X15:Y16"/>
    <mergeCell ref="Z15:AA16"/>
    <mergeCell ref="AB15:AC16"/>
    <mergeCell ref="AD15:AE16"/>
    <mergeCell ref="AF15:AG16"/>
    <mergeCell ref="AH15:AI16"/>
    <mergeCell ref="AL17:AM18"/>
    <mergeCell ref="AN17:AO18"/>
    <mergeCell ref="AP17:AQ18"/>
    <mergeCell ref="AD17:AE18"/>
    <mergeCell ref="AF17:AG18"/>
    <mergeCell ref="AH17:AI18"/>
    <mergeCell ref="AJ17:AK18"/>
    <mergeCell ref="AJ13:AK14"/>
    <mergeCell ref="AL13:AM14"/>
    <mergeCell ref="AN13:AO14"/>
    <mergeCell ref="AP13:AQ14"/>
    <mergeCell ref="A15:A16"/>
    <mergeCell ref="N15:O16"/>
    <mergeCell ref="P15:Q16"/>
    <mergeCell ref="R15:S16"/>
    <mergeCell ref="T15:U16"/>
    <mergeCell ref="V15:W16"/>
    <mergeCell ref="X13:Y14"/>
    <mergeCell ref="Z13:AA14"/>
    <mergeCell ref="AB13:AC14"/>
    <mergeCell ref="AD13:AE14"/>
    <mergeCell ref="AF13:AG14"/>
    <mergeCell ref="AH13:AI14"/>
    <mergeCell ref="A13:A14"/>
    <mergeCell ref="N13:O14"/>
    <mergeCell ref="P13:Q14"/>
    <mergeCell ref="R13:S14"/>
    <mergeCell ref="T13:U14"/>
    <mergeCell ref="V13:W14"/>
    <mergeCell ref="AJ15:AK16"/>
    <mergeCell ref="AL15:AM16"/>
    <mergeCell ref="AF11:AG12"/>
    <mergeCell ref="AH11:AI12"/>
    <mergeCell ref="AJ11:AK12"/>
    <mergeCell ref="AL11:AM12"/>
    <mergeCell ref="AN11:AO12"/>
    <mergeCell ref="AP11:AQ12"/>
    <mergeCell ref="T11:U12"/>
    <mergeCell ref="V11:W12"/>
    <mergeCell ref="X11:Y12"/>
    <mergeCell ref="Z11:AA12"/>
    <mergeCell ref="AB11:AC12"/>
    <mergeCell ref="AD11:AE12"/>
    <mergeCell ref="AP7:AQ8"/>
    <mergeCell ref="A9:A10"/>
    <mergeCell ref="J9:K10"/>
    <mergeCell ref="L9:M10"/>
    <mergeCell ref="N9:O10"/>
    <mergeCell ref="A11:A12"/>
    <mergeCell ref="L11:M12"/>
    <mergeCell ref="N11:O12"/>
    <mergeCell ref="P11:Q12"/>
    <mergeCell ref="R11:S12"/>
    <mergeCell ref="AD7:AE8"/>
    <mergeCell ref="AF7:AG8"/>
    <mergeCell ref="AH7:AI8"/>
    <mergeCell ref="AJ7:AK8"/>
    <mergeCell ref="AL7:AM8"/>
    <mergeCell ref="AN7:AO8"/>
    <mergeCell ref="R7:S8"/>
    <mergeCell ref="T7:U8"/>
    <mergeCell ref="V7:W8"/>
    <mergeCell ref="X7:Y8"/>
    <mergeCell ref="Z7:AA8"/>
    <mergeCell ref="AB7:AC8"/>
    <mergeCell ref="A7:A8"/>
    <mergeCell ref="H7:I8"/>
    <mergeCell ref="J7:K8"/>
    <mergeCell ref="L7:M8"/>
    <mergeCell ref="N7:O8"/>
    <mergeCell ref="P7:Q8"/>
    <mergeCell ref="AF5:AG6"/>
    <mergeCell ref="AH5:AI6"/>
    <mergeCell ref="AJ5:AK6"/>
    <mergeCell ref="AL5:AM6"/>
    <mergeCell ref="AN5:AO6"/>
    <mergeCell ref="AP5:AQ6"/>
    <mergeCell ref="T5:U6"/>
    <mergeCell ref="V5:W6"/>
    <mergeCell ref="X5:Y6"/>
    <mergeCell ref="Z5:AA6"/>
    <mergeCell ref="AB5:AC6"/>
    <mergeCell ref="AD5:AE6"/>
    <mergeCell ref="AN4:AO4"/>
    <mergeCell ref="AP4:AQ4"/>
    <mergeCell ref="AD4:AE4"/>
    <mergeCell ref="AF4:AG4"/>
    <mergeCell ref="AH4:AI4"/>
    <mergeCell ref="AJ4:AK4"/>
    <mergeCell ref="AL4:AM4"/>
    <mergeCell ref="A5:A6"/>
    <mergeCell ref="F5:G6"/>
    <mergeCell ref="H5:I6"/>
    <mergeCell ref="J5:K6"/>
    <mergeCell ref="L5:M6"/>
    <mergeCell ref="N5:O6"/>
    <mergeCell ref="P5:Q6"/>
    <mergeCell ref="R5:S6"/>
    <mergeCell ref="AB4:AC4"/>
    <mergeCell ref="P4:Q4"/>
    <mergeCell ref="R4:S4"/>
    <mergeCell ref="T4:U4"/>
    <mergeCell ref="V4:W4"/>
    <mergeCell ref="X4:Y4"/>
    <mergeCell ref="Z4:AA4"/>
    <mergeCell ref="A4:C4"/>
    <mergeCell ref="D4:E4"/>
    <mergeCell ref="F4:G4"/>
    <mergeCell ref="H4:I4"/>
    <mergeCell ref="J4:K4"/>
    <mergeCell ref="L4:M4"/>
    <mergeCell ref="N4:O4"/>
    <mergeCell ref="Z3:AA3"/>
    <mergeCell ref="AB3:AC3"/>
    <mergeCell ref="P3:Q3"/>
    <mergeCell ref="R3:S3"/>
    <mergeCell ref="T3:U3"/>
    <mergeCell ref="V3:W3"/>
    <mergeCell ref="X3:Y3"/>
    <mergeCell ref="I1:K1"/>
    <mergeCell ref="P1:Q1"/>
    <mergeCell ref="S1:T1"/>
    <mergeCell ref="X1:Y1"/>
    <mergeCell ref="B2:AQ2"/>
    <mergeCell ref="B3:E3"/>
    <mergeCell ref="AL3:AM3"/>
    <mergeCell ref="AN3:AO3"/>
    <mergeCell ref="AP3:AQ3"/>
    <mergeCell ref="AD3:AE3"/>
    <mergeCell ref="AF3:AG3"/>
    <mergeCell ref="AH3:AI3"/>
    <mergeCell ref="AJ3:AK3"/>
  </mergeCells>
  <phoneticPr fontId="3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2"/>
  <sheetViews>
    <sheetView topLeftCell="A2" zoomScale="80" zoomScaleNormal="80" workbookViewId="0">
      <selection activeCell="BJ23" sqref="BJ23"/>
    </sheetView>
  </sheetViews>
  <sheetFormatPr defaultColWidth="3" defaultRowHeight="16.5" x14ac:dyDescent="0.3"/>
  <cols>
    <col min="1" max="1" width="19.375" style="2" customWidth="1"/>
    <col min="2" max="5" width="8.125" style="2" customWidth="1"/>
    <col min="6" max="25" width="8.125" style="1" customWidth="1"/>
    <col min="26" max="43" width="8.125" style="1" hidden="1" customWidth="1"/>
    <col min="44" max="45" width="3.5" style="2" hidden="1" customWidth="1"/>
    <col min="46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 hidden="1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7.25" thickBot="1" x14ac:dyDescent="0.35">
      <c r="B2" s="513" t="s">
        <v>317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3"/>
      <c r="AH2" s="513"/>
      <c r="AI2" s="513"/>
      <c r="AJ2" s="513"/>
      <c r="AK2" s="513"/>
      <c r="AL2" s="513"/>
      <c r="AM2" s="513"/>
      <c r="AN2" s="513"/>
      <c r="AO2" s="513"/>
      <c r="AP2" s="513"/>
      <c r="AQ2" s="513"/>
    </row>
    <row r="3" spans="1:46" s="73" customFormat="1" ht="51.75" customHeight="1" x14ac:dyDescent="0.3">
      <c r="A3" s="165" t="s">
        <v>48</v>
      </c>
      <c r="B3" s="514" t="s">
        <v>245</v>
      </c>
      <c r="C3" s="515"/>
      <c r="D3" s="515"/>
      <c r="E3" s="516"/>
      <c r="F3" s="517" t="s">
        <v>246</v>
      </c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9"/>
      <c r="Z3" s="753"/>
      <c r="AA3" s="754"/>
      <c r="AB3" s="754" t="e">
        <f t="shared" ref="AB3" si="0">$B$3+AB4</f>
        <v>#VALUE!</v>
      </c>
      <c r="AC3" s="754"/>
      <c r="AD3" s="754" t="e">
        <f t="shared" ref="AD3" si="1">$B$3+AD4</f>
        <v>#VALUE!</v>
      </c>
      <c r="AE3" s="754"/>
      <c r="AF3" s="754" t="e">
        <f t="shared" ref="AF3" si="2">$B$3+AF4</f>
        <v>#VALUE!</v>
      </c>
      <c r="AG3" s="754"/>
      <c r="AH3" s="754" t="e">
        <f t="shared" ref="AH3" si="3">$B$3+AH4</f>
        <v>#VALUE!</v>
      </c>
      <c r="AI3" s="754"/>
      <c r="AJ3" s="754" t="e">
        <f t="shared" ref="AJ3" si="4">$B$3+AJ4</f>
        <v>#VALUE!</v>
      </c>
      <c r="AK3" s="754"/>
      <c r="AL3" s="754" t="e">
        <f t="shared" ref="AL3" si="5">$B$3+AL4</f>
        <v>#VALUE!</v>
      </c>
      <c r="AM3" s="754"/>
      <c r="AN3" s="754" t="e">
        <f t="shared" ref="AN3" si="6">$B$3+AN4</f>
        <v>#VALUE!</v>
      </c>
      <c r="AO3" s="754"/>
      <c r="AP3" s="754" t="e">
        <f t="shared" ref="AP3" si="7">$B$3+AP4</f>
        <v>#VALUE!</v>
      </c>
      <c r="AQ3" s="755"/>
    </row>
    <row r="4" spans="1:46" s="12" customFormat="1" ht="51.75" customHeight="1" x14ac:dyDescent="0.3">
      <c r="A4" s="507" t="s">
        <v>228</v>
      </c>
      <c r="B4" s="508"/>
      <c r="C4" s="508"/>
      <c r="D4" s="509" t="s">
        <v>49</v>
      </c>
      <c r="E4" s="510"/>
      <c r="F4" s="468">
        <v>1.1000000000000001</v>
      </c>
      <c r="G4" s="468"/>
      <c r="H4" s="503">
        <f>F4+H5</f>
        <v>2.2000000000000002</v>
      </c>
      <c r="I4" s="503"/>
      <c r="J4" s="503">
        <f>H4+$J$7</f>
        <v>2.5</v>
      </c>
      <c r="K4" s="503"/>
      <c r="L4" s="503">
        <f>J4+L9</f>
        <v>3.2</v>
      </c>
      <c r="M4" s="503"/>
      <c r="N4" s="503">
        <f>L4+N11</f>
        <v>3.7</v>
      </c>
      <c r="O4" s="503"/>
      <c r="P4" s="503">
        <f>N4+P13</f>
        <v>4.5</v>
      </c>
      <c r="Q4" s="503"/>
      <c r="R4" s="503">
        <f>P4+R15</f>
        <v>4.7</v>
      </c>
      <c r="S4" s="503"/>
      <c r="T4" s="748">
        <f>R4+T17</f>
        <v>6.4</v>
      </c>
      <c r="U4" s="747"/>
      <c r="V4" s="747">
        <f>T4+V19</f>
        <v>7.6000000000000005</v>
      </c>
      <c r="W4" s="747"/>
      <c r="X4" s="747">
        <f>V4+X21</f>
        <v>10.5</v>
      </c>
      <c r="Y4" s="749"/>
      <c r="Z4" s="748"/>
      <c r="AA4" s="747"/>
      <c r="AB4" s="747">
        <f>+Z4+AB25</f>
        <v>0</v>
      </c>
      <c r="AC4" s="747"/>
      <c r="AD4" s="747">
        <f>+AB4+AD27</f>
        <v>0</v>
      </c>
      <c r="AE4" s="747"/>
      <c r="AF4" s="747">
        <f>+AD4+AF29</f>
        <v>0</v>
      </c>
      <c r="AG4" s="747"/>
      <c r="AH4" s="747">
        <f>+AF4+AH31</f>
        <v>0</v>
      </c>
      <c r="AI4" s="747"/>
      <c r="AJ4" s="747">
        <f>+AH4+AJ33</f>
        <v>0</v>
      </c>
      <c r="AK4" s="747"/>
      <c r="AL4" s="747">
        <f>+AJ4+AL35</f>
        <v>0</v>
      </c>
      <c r="AM4" s="747"/>
      <c r="AN4" s="747">
        <f>+AL4+AN37</f>
        <v>0</v>
      </c>
      <c r="AO4" s="747"/>
      <c r="AP4" s="747">
        <f>+AN4+AP39</f>
        <v>0</v>
      </c>
      <c r="AQ4" s="749"/>
    </row>
    <row r="5" spans="1:46" s="12" customFormat="1" ht="27" customHeight="1" x14ac:dyDescent="0.3">
      <c r="A5" s="477" t="str">
        <f>F5</f>
        <v>득룡교</v>
      </c>
      <c r="B5" s="140"/>
      <c r="C5" s="141">
        <f>MROUND(ROUNDDOWN(B6*0.8,-1),50)</f>
        <v>1300</v>
      </c>
      <c r="D5" s="142"/>
      <c r="E5" s="143">
        <f>C5-$S$1</f>
        <v>100</v>
      </c>
      <c r="F5" s="479" t="s">
        <v>211</v>
      </c>
      <c r="G5" s="466"/>
      <c r="H5" s="468">
        <v>1.1000000000000001</v>
      </c>
      <c r="I5" s="468"/>
      <c r="J5" s="434">
        <f>H5+J7</f>
        <v>1.4000000000000001</v>
      </c>
      <c r="K5" s="462"/>
      <c r="L5" s="434">
        <f>J5+L9</f>
        <v>2.1</v>
      </c>
      <c r="M5" s="462"/>
      <c r="N5" s="434">
        <f>L5+N11</f>
        <v>2.6</v>
      </c>
      <c r="O5" s="462"/>
      <c r="P5" s="434">
        <f>N5+P13</f>
        <v>3.4000000000000004</v>
      </c>
      <c r="Q5" s="462"/>
      <c r="R5" s="434">
        <f>P5+R15</f>
        <v>3.6000000000000005</v>
      </c>
      <c r="S5" s="462"/>
      <c r="T5" s="748">
        <f>R5+T17</f>
        <v>5.3000000000000007</v>
      </c>
      <c r="U5" s="747"/>
      <c r="V5" s="417">
        <f>T5+V19</f>
        <v>6.5000000000000009</v>
      </c>
      <c r="W5" s="418"/>
      <c r="X5" s="800">
        <f>V5+X21</f>
        <v>9.4</v>
      </c>
      <c r="Y5" s="801"/>
      <c r="Z5" s="745"/>
      <c r="AA5" s="418"/>
      <c r="AB5" s="417">
        <f>Z5+AB25</f>
        <v>0</v>
      </c>
      <c r="AC5" s="418"/>
      <c r="AD5" s="417">
        <f>AB5+AD27</f>
        <v>0</v>
      </c>
      <c r="AE5" s="418"/>
      <c r="AF5" s="417">
        <f>AD5+AF29</f>
        <v>0</v>
      </c>
      <c r="AG5" s="418"/>
      <c r="AH5" s="417">
        <f>AF5+AH31</f>
        <v>0</v>
      </c>
      <c r="AI5" s="418"/>
      <c r="AJ5" s="417">
        <f>AH5+AJ33</f>
        <v>0</v>
      </c>
      <c r="AK5" s="418"/>
      <c r="AL5" s="417">
        <f>AJ5+AL35</f>
        <v>0</v>
      </c>
      <c r="AM5" s="418"/>
      <c r="AN5" s="417">
        <f>AL5+AN37</f>
        <v>0</v>
      </c>
      <c r="AO5" s="418"/>
      <c r="AP5" s="417">
        <f>AN5+AP39</f>
        <v>0</v>
      </c>
      <c r="AQ5" s="429"/>
    </row>
    <row r="6" spans="1:46" s="12" customFormat="1" ht="27" customHeight="1" x14ac:dyDescent="0.3">
      <c r="A6" s="453"/>
      <c r="B6" s="144">
        <f>$P$1+MROUND(ROUNDDOWN(F4*$I$1,-1),50)</f>
        <v>1650</v>
      </c>
      <c r="C6" s="145"/>
      <c r="D6" s="146">
        <f>B6-$P$1</f>
        <v>150</v>
      </c>
      <c r="E6" s="147"/>
      <c r="F6" s="467"/>
      <c r="G6" s="457"/>
      <c r="H6" s="468"/>
      <c r="I6" s="468"/>
      <c r="J6" s="436"/>
      <c r="K6" s="464"/>
      <c r="L6" s="436"/>
      <c r="M6" s="464"/>
      <c r="N6" s="436"/>
      <c r="O6" s="464"/>
      <c r="P6" s="436"/>
      <c r="Q6" s="464"/>
      <c r="R6" s="436"/>
      <c r="S6" s="464"/>
      <c r="T6" s="748"/>
      <c r="U6" s="747"/>
      <c r="V6" s="419"/>
      <c r="W6" s="420"/>
      <c r="X6" s="802"/>
      <c r="Y6" s="803"/>
      <c r="Z6" s="746"/>
      <c r="AA6" s="420"/>
      <c r="AB6" s="419"/>
      <c r="AC6" s="420"/>
      <c r="AD6" s="419"/>
      <c r="AE6" s="420"/>
      <c r="AF6" s="419"/>
      <c r="AG6" s="420"/>
      <c r="AH6" s="419"/>
      <c r="AI6" s="420"/>
      <c r="AJ6" s="419"/>
      <c r="AK6" s="420"/>
      <c r="AL6" s="419"/>
      <c r="AM6" s="420"/>
      <c r="AN6" s="419"/>
      <c r="AO6" s="420"/>
      <c r="AP6" s="419"/>
      <c r="AQ6" s="430"/>
    </row>
    <row r="7" spans="1:46" s="12" customFormat="1" ht="27" customHeight="1" x14ac:dyDescent="0.3">
      <c r="A7" s="477" t="s">
        <v>212</v>
      </c>
      <c r="B7" s="140"/>
      <c r="C7" s="141">
        <f>MROUND(ROUNDDOWN(B8*0.8,-1),50)</f>
        <v>1450</v>
      </c>
      <c r="D7" s="142"/>
      <c r="E7" s="143">
        <f>C7-$S$1</f>
        <v>250</v>
      </c>
      <c r="F7" s="168"/>
      <c r="G7" s="162">
        <f>MROUND(ROUNDDOWN(F8*0.8,-1),50)</f>
        <v>1200</v>
      </c>
      <c r="H7" s="479" t="s">
        <v>212</v>
      </c>
      <c r="I7" s="466"/>
      <c r="J7" s="468">
        <v>0.3</v>
      </c>
      <c r="K7" s="468"/>
      <c r="L7" s="434">
        <f>J7+L9</f>
        <v>1</v>
      </c>
      <c r="M7" s="462"/>
      <c r="N7" s="434">
        <f>L7+N11</f>
        <v>1.5</v>
      </c>
      <c r="O7" s="462"/>
      <c r="P7" s="434">
        <f>N7+P13</f>
        <v>2.2999999999999998</v>
      </c>
      <c r="Q7" s="462"/>
      <c r="R7" s="434">
        <f>P7+R15</f>
        <v>2.5</v>
      </c>
      <c r="S7" s="462"/>
      <c r="T7" s="748">
        <f>R7+T17</f>
        <v>4.2</v>
      </c>
      <c r="U7" s="747"/>
      <c r="V7" s="417">
        <f>T7+V19</f>
        <v>5.4</v>
      </c>
      <c r="W7" s="418"/>
      <c r="X7" s="800">
        <f>V7+X21</f>
        <v>8.3000000000000007</v>
      </c>
      <c r="Y7" s="801"/>
      <c r="Z7" s="745"/>
      <c r="AA7" s="418"/>
      <c r="AB7" s="417">
        <f>Z7+AB25</f>
        <v>0</v>
      </c>
      <c r="AC7" s="418"/>
      <c r="AD7" s="417">
        <f>AB7+AD27</f>
        <v>0</v>
      </c>
      <c r="AE7" s="418"/>
      <c r="AF7" s="417">
        <f>AD7+AF29</f>
        <v>0</v>
      </c>
      <c r="AG7" s="418"/>
      <c r="AH7" s="417">
        <f>AF7+AH31</f>
        <v>0</v>
      </c>
      <c r="AI7" s="418"/>
      <c r="AJ7" s="417">
        <f>AH7+AJ33</f>
        <v>0</v>
      </c>
      <c r="AK7" s="418"/>
      <c r="AL7" s="417">
        <f>AJ7+AL35</f>
        <v>0</v>
      </c>
      <c r="AM7" s="418"/>
      <c r="AN7" s="417">
        <f>AL7+AN37</f>
        <v>0</v>
      </c>
      <c r="AO7" s="418"/>
      <c r="AP7" s="417">
        <f>AN7+AP39</f>
        <v>0</v>
      </c>
      <c r="AQ7" s="429"/>
    </row>
    <row r="8" spans="1:46" s="12" customFormat="1" ht="27" customHeight="1" x14ac:dyDescent="0.3">
      <c r="A8" s="453"/>
      <c r="B8" s="144">
        <f>$P$1+MROUND(ROUNDDOWN(H4*$I$1,-1),50)</f>
        <v>1800</v>
      </c>
      <c r="C8" s="145"/>
      <c r="D8" s="146">
        <f>B8-$P$1</f>
        <v>300</v>
      </c>
      <c r="E8" s="147"/>
      <c r="F8" s="332">
        <f>IF((H5)&lt;=$X$1,$P$1,$P$1+MROUND(ROUNDDOWN((H5-$X$1)*$I$1,-1),50))</f>
        <v>1500</v>
      </c>
      <c r="G8" s="171"/>
      <c r="H8" s="467"/>
      <c r="I8" s="457"/>
      <c r="J8" s="468"/>
      <c r="K8" s="468"/>
      <c r="L8" s="436"/>
      <c r="M8" s="464"/>
      <c r="N8" s="436"/>
      <c r="O8" s="464"/>
      <c r="P8" s="436"/>
      <c r="Q8" s="464"/>
      <c r="R8" s="436"/>
      <c r="S8" s="464"/>
      <c r="T8" s="748"/>
      <c r="U8" s="747"/>
      <c r="V8" s="419"/>
      <c r="W8" s="420"/>
      <c r="X8" s="802"/>
      <c r="Y8" s="803"/>
      <c r="Z8" s="746"/>
      <c r="AA8" s="420"/>
      <c r="AB8" s="419"/>
      <c r="AC8" s="420"/>
      <c r="AD8" s="419"/>
      <c r="AE8" s="420"/>
      <c r="AF8" s="419"/>
      <c r="AG8" s="420"/>
      <c r="AH8" s="419"/>
      <c r="AI8" s="420"/>
      <c r="AJ8" s="419"/>
      <c r="AK8" s="420"/>
      <c r="AL8" s="419"/>
      <c r="AM8" s="420"/>
      <c r="AN8" s="419"/>
      <c r="AO8" s="420"/>
      <c r="AP8" s="419"/>
      <c r="AQ8" s="430"/>
    </row>
    <row r="9" spans="1:46" s="12" customFormat="1" ht="27" customHeight="1" x14ac:dyDescent="0.3">
      <c r="A9" s="477" t="s">
        <v>229</v>
      </c>
      <c r="B9" s="140"/>
      <c r="C9" s="141">
        <f>MROUND(ROUNDDOWN(B10*0.8,-1),50)</f>
        <v>1450</v>
      </c>
      <c r="D9" s="142"/>
      <c r="E9" s="143">
        <f>C9-$S$1</f>
        <v>250</v>
      </c>
      <c r="F9" s="168"/>
      <c r="G9" s="162">
        <f>MROUND(ROUNDDOWN(F10*0.8,-1),50)</f>
        <v>1200</v>
      </c>
      <c r="H9" s="168"/>
      <c r="I9" s="162">
        <f>MROUND(ROUNDDOWN(H10*0.8,-1),50)</f>
        <v>1200</v>
      </c>
      <c r="J9" s="479" t="s">
        <v>229</v>
      </c>
      <c r="K9" s="466"/>
      <c r="L9" s="468">
        <v>0.7</v>
      </c>
      <c r="M9" s="468"/>
      <c r="N9" s="446">
        <f>L9+N11</f>
        <v>1.2</v>
      </c>
      <c r="O9" s="447"/>
      <c r="P9" s="446">
        <f>N9+P13</f>
        <v>2</v>
      </c>
      <c r="Q9" s="447"/>
      <c r="R9" s="446">
        <f>P9+R15</f>
        <v>2.2000000000000002</v>
      </c>
      <c r="S9" s="447"/>
      <c r="T9" s="804">
        <f>R9+T17</f>
        <v>3.9000000000000004</v>
      </c>
      <c r="U9" s="805"/>
      <c r="V9" s="409">
        <f>T9+V19</f>
        <v>5.1000000000000005</v>
      </c>
      <c r="W9" s="415"/>
      <c r="X9" s="806">
        <f>V9+X21</f>
        <v>8</v>
      </c>
      <c r="Y9" s="807"/>
      <c r="Z9" s="640"/>
      <c r="AA9" s="415"/>
      <c r="AB9" s="409">
        <f>Z9+AB25</f>
        <v>0</v>
      </c>
      <c r="AC9" s="415"/>
      <c r="AD9" s="409">
        <f>AB9+AD27</f>
        <v>0</v>
      </c>
      <c r="AE9" s="415"/>
      <c r="AF9" s="409">
        <f>AD9+AF29</f>
        <v>0</v>
      </c>
      <c r="AG9" s="415"/>
      <c r="AH9" s="409">
        <f>AF9+AH31</f>
        <v>0</v>
      </c>
      <c r="AI9" s="415"/>
      <c r="AJ9" s="409">
        <f>AH9+AJ33</f>
        <v>0</v>
      </c>
      <c r="AK9" s="415"/>
      <c r="AL9" s="409">
        <f>AJ9+AL35</f>
        <v>0</v>
      </c>
      <c r="AM9" s="415"/>
      <c r="AN9" s="409">
        <f>AL9+AN37</f>
        <v>0</v>
      </c>
      <c r="AO9" s="415"/>
      <c r="AP9" s="409">
        <f>AN9+AP39</f>
        <v>0</v>
      </c>
      <c r="AQ9" s="410"/>
    </row>
    <row r="10" spans="1:46" s="12" customFormat="1" ht="27" customHeight="1" x14ac:dyDescent="0.3">
      <c r="A10" s="453"/>
      <c r="B10" s="144">
        <f>$P$1+MROUND(ROUNDDOWN(J4*$I$1,-1),50)</f>
        <v>1800</v>
      </c>
      <c r="C10" s="145"/>
      <c r="D10" s="146">
        <f>B10-$P$1</f>
        <v>300</v>
      </c>
      <c r="E10" s="147"/>
      <c r="F10" s="332">
        <f>IF((J5)&lt;=$X$1,$P$1,$P$1+MROUND(ROUNDDOWN((J5-$X$1)*$I$1,-1),50))</f>
        <v>1500</v>
      </c>
      <c r="G10" s="171"/>
      <c r="H10" s="332">
        <f>IF((J7)&lt;=$X$1,$P$1,$P$1+MROUND(ROUNDDOWN((J7-$X$1)*$I$1,-1),50))</f>
        <v>1500</v>
      </c>
      <c r="I10" s="171"/>
      <c r="J10" s="467"/>
      <c r="K10" s="457"/>
      <c r="L10" s="468"/>
      <c r="M10" s="468"/>
      <c r="N10" s="448"/>
      <c r="O10" s="449"/>
      <c r="P10" s="448"/>
      <c r="Q10" s="449"/>
      <c r="R10" s="448"/>
      <c r="S10" s="449"/>
      <c r="T10" s="804"/>
      <c r="U10" s="805"/>
      <c r="V10" s="411"/>
      <c r="W10" s="416"/>
      <c r="X10" s="808"/>
      <c r="Y10" s="809"/>
      <c r="Z10" s="641"/>
      <c r="AA10" s="416"/>
      <c r="AB10" s="411"/>
      <c r="AC10" s="416"/>
      <c r="AD10" s="411"/>
      <c r="AE10" s="416"/>
      <c r="AF10" s="411"/>
      <c r="AG10" s="416"/>
      <c r="AH10" s="411"/>
      <c r="AI10" s="416"/>
      <c r="AJ10" s="411"/>
      <c r="AK10" s="416"/>
      <c r="AL10" s="411"/>
      <c r="AM10" s="416"/>
      <c r="AN10" s="411"/>
      <c r="AO10" s="416"/>
      <c r="AP10" s="411"/>
      <c r="AQ10" s="412"/>
    </row>
    <row r="11" spans="1:46" s="12" customFormat="1" ht="27" customHeight="1" x14ac:dyDescent="0.3">
      <c r="A11" s="465" t="s">
        <v>230</v>
      </c>
      <c r="B11" s="140"/>
      <c r="C11" s="141">
        <f>MROUND(ROUNDDOWN(B12*0.8,-1),50)</f>
        <v>1500</v>
      </c>
      <c r="D11" s="142"/>
      <c r="E11" s="143">
        <f>C11-$S$1</f>
        <v>300</v>
      </c>
      <c r="F11" s="168"/>
      <c r="G11" s="162">
        <f>MROUND(ROUNDDOWN(F12*0.8,-1),50)</f>
        <v>1200</v>
      </c>
      <c r="H11" s="168"/>
      <c r="I11" s="162">
        <f>MROUND(ROUNDDOWN(H12*0.8,-1),50)</f>
        <v>1200</v>
      </c>
      <c r="J11" s="168"/>
      <c r="K11" s="162">
        <f>MROUND(ROUNDDOWN(J12*0.8,-1),50)</f>
        <v>1200</v>
      </c>
      <c r="L11" s="440" t="s">
        <v>230</v>
      </c>
      <c r="M11" s="466"/>
      <c r="N11" s="468">
        <v>0.5</v>
      </c>
      <c r="O11" s="468"/>
      <c r="P11" s="434">
        <f>N11+P13</f>
        <v>1.3</v>
      </c>
      <c r="Q11" s="462"/>
      <c r="R11" s="434">
        <f>P11+R15</f>
        <v>1.5</v>
      </c>
      <c r="S11" s="462"/>
      <c r="T11" s="748">
        <f>R11+T17</f>
        <v>3.2</v>
      </c>
      <c r="U11" s="747"/>
      <c r="V11" s="417">
        <f>T11+V19</f>
        <v>4.4000000000000004</v>
      </c>
      <c r="W11" s="418"/>
      <c r="X11" s="800">
        <f>V11+X21</f>
        <v>7.3000000000000007</v>
      </c>
      <c r="Y11" s="801"/>
      <c r="Z11" s="745"/>
      <c r="AA11" s="418"/>
      <c r="AB11" s="417">
        <f>Z11+AB25</f>
        <v>0</v>
      </c>
      <c r="AC11" s="418"/>
      <c r="AD11" s="417">
        <f>AB11+AD27</f>
        <v>0</v>
      </c>
      <c r="AE11" s="418"/>
      <c r="AF11" s="417">
        <f>AD11+AF29</f>
        <v>0</v>
      </c>
      <c r="AG11" s="418"/>
      <c r="AH11" s="417">
        <f>AF11+AH31</f>
        <v>0</v>
      </c>
      <c r="AI11" s="418"/>
      <c r="AJ11" s="417">
        <f>AH11+AJ33</f>
        <v>0</v>
      </c>
      <c r="AK11" s="418"/>
      <c r="AL11" s="417">
        <f>AJ11+AL35</f>
        <v>0</v>
      </c>
      <c r="AM11" s="418"/>
      <c r="AN11" s="417">
        <f>AL11+AN37</f>
        <v>0</v>
      </c>
      <c r="AO11" s="418"/>
      <c r="AP11" s="417">
        <f>AN11+AP39</f>
        <v>0</v>
      </c>
      <c r="AQ11" s="429"/>
    </row>
    <row r="12" spans="1:46" s="12" customFormat="1" ht="27" customHeight="1" x14ac:dyDescent="0.3">
      <c r="A12" s="453"/>
      <c r="B12" s="144">
        <f>$P$1+MROUND(ROUNDDOWN(L4*$I$1,-1),50)</f>
        <v>1900</v>
      </c>
      <c r="C12" s="145"/>
      <c r="D12" s="146">
        <f>B12-$P$1</f>
        <v>400</v>
      </c>
      <c r="E12" s="147"/>
      <c r="F12" s="332">
        <f>IF((L5)&lt;=$X$1,$P$1,$P$1+MROUND(ROUNDDOWN((L5-$X$1)*$I$1,-1),50))</f>
        <v>1500</v>
      </c>
      <c r="G12" s="171"/>
      <c r="H12" s="332">
        <f>IF((L7)&lt;=$X$1,$P$1,$P$1+MROUND(ROUNDDOWN((L7-$X$1)*$I$1,-1),50))</f>
        <v>1500</v>
      </c>
      <c r="I12" s="171"/>
      <c r="J12" s="341">
        <f>IF((L9)&lt;=8,P1,P1+ROUND(INT(((L9-8)*I1)),-1))</f>
        <v>1500</v>
      </c>
      <c r="K12" s="342"/>
      <c r="L12" s="467"/>
      <c r="M12" s="457"/>
      <c r="N12" s="468"/>
      <c r="O12" s="468"/>
      <c r="P12" s="436"/>
      <c r="Q12" s="464"/>
      <c r="R12" s="436"/>
      <c r="S12" s="464"/>
      <c r="T12" s="748"/>
      <c r="U12" s="747"/>
      <c r="V12" s="419"/>
      <c r="W12" s="420"/>
      <c r="X12" s="802"/>
      <c r="Y12" s="803"/>
      <c r="Z12" s="746"/>
      <c r="AA12" s="420"/>
      <c r="AB12" s="419"/>
      <c r="AC12" s="420"/>
      <c r="AD12" s="419"/>
      <c r="AE12" s="420"/>
      <c r="AF12" s="419"/>
      <c r="AG12" s="420"/>
      <c r="AH12" s="419"/>
      <c r="AI12" s="420"/>
      <c r="AJ12" s="419"/>
      <c r="AK12" s="420"/>
      <c r="AL12" s="419"/>
      <c r="AM12" s="420"/>
      <c r="AN12" s="419"/>
      <c r="AO12" s="420"/>
      <c r="AP12" s="419"/>
      <c r="AQ12" s="430"/>
    </row>
    <row r="13" spans="1:46" s="12" customFormat="1" ht="27" customHeight="1" x14ac:dyDescent="0.3">
      <c r="A13" s="477" t="s">
        <v>231</v>
      </c>
      <c r="B13" s="140"/>
      <c r="C13" s="141">
        <f>MROUND(ROUNDDOWN(B14*0.8,-1),50)</f>
        <v>1600</v>
      </c>
      <c r="D13" s="142"/>
      <c r="E13" s="143">
        <f>C13-$S$1</f>
        <v>400</v>
      </c>
      <c r="F13" s="168"/>
      <c r="G13" s="162">
        <f>MROUND(ROUNDDOWN(F14*0.8,-1),50)</f>
        <v>1200</v>
      </c>
      <c r="H13" s="168"/>
      <c r="I13" s="162">
        <f>MROUND(ROUNDDOWN(H14*0.8,-1),50)</f>
        <v>1200</v>
      </c>
      <c r="J13" s="168"/>
      <c r="K13" s="162">
        <f>MROUND(ROUNDDOWN(J14*0.8,-1),50)</f>
        <v>1200</v>
      </c>
      <c r="L13" s="168"/>
      <c r="M13" s="162">
        <f>MROUND(ROUNDDOWN(L14*0.8,-1),50)</f>
        <v>1200</v>
      </c>
      <c r="N13" s="479" t="s">
        <v>231</v>
      </c>
      <c r="O13" s="466"/>
      <c r="P13" s="468">
        <v>0.8</v>
      </c>
      <c r="Q13" s="468"/>
      <c r="R13" s="434">
        <f>P13+R15</f>
        <v>1</v>
      </c>
      <c r="S13" s="462"/>
      <c r="T13" s="804">
        <f>R13+T17</f>
        <v>2.7</v>
      </c>
      <c r="U13" s="805"/>
      <c r="V13" s="409">
        <f>T13+V19</f>
        <v>3.9000000000000004</v>
      </c>
      <c r="W13" s="415"/>
      <c r="X13" s="409">
        <f>V13+X21</f>
        <v>6.8000000000000007</v>
      </c>
      <c r="Y13" s="410"/>
      <c r="Z13" s="640"/>
      <c r="AA13" s="415"/>
      <c r="AB13" s="409">
        <f>Z13+AB25</f>
        <v>0</v>
      </c>
      <c r="AC13" s="415"/>
      <c r="AD13" s="409">
        <f>AB13+AD27</f>
        <v>0</v>
      </c>
      <c r="AE13" s="415"/>
      <c r="AF13" s="409">
        <f>AD13+AF29</f>
        <v>0</v>
      </c>
      <c r="AG13" s="415"/>
      <c r="AH13" s="409">
        <f>AF13+AH31</f>
        <v>0</v>
      </c>
      <c r="AI13" s="415"/>
      <c r="AJ13" s="409">
        <f>AH13+AJ33</f>
        <v>0</v>
      </c>
      <c r="AK13" s="415"/>
      <c r="AL13" s="409">
        <f>AJ13+AL35</f>
        <v>0</v>
      </c>
      <c r="AM13" s="415"/>
      <c r="AN13" s="409">
        <f>AL13+AN37</f>
        <v>0</v>
      </c>
      <c r="AO13" s="415"/>
      <c r="AP13" s="409">
        <f>AN13+AP39</f>
        <v>0</v>
      </c>
      <c r="AQ13" s="410"/>
    </row>
    <row r="14" spans="1:46" s="12" customFormat="1" ht="27" customHeight="1" x14ac:dyDescent="0.3">
      <c r="A14" s="453"/>
      <c r="B14" s="144">
        <f>$P$1+MROUND(ROUNDDOWN(N4*$I$1,-1),50)</f>
        <v>2000</v>
      </c>
      <c r="C14" s="145"/>
      <c r="D14" s="146">
        <f>B14-$P$1</f>
        <v>500</v>
      </c>
      <c r="E14" s="147"/>
      <c r="F14" s="332">
        <f>IF((N5)&lt;=$X$1,$P$1,$P$1+MROUND(ROUNDDOWN((N5-$X$1)*$I$1,-1),50))</f>
        <v>1500</v>
      </c>
      <c r="G14" s="171"/>
      <c r="H14" s="332">
        <f>IF((N7)&lt;=$X$1,$P$1,$P$1+MROUND(ROUNDDOWN((N7-$X$1)*$I$1,-1),50))</f>
        <v>1500</v>
      </c>
      <c r="I14" s="171"/>
      <c r="J14" s="341">
        <f>IF((N9)&lt;=8,P1,P1+ROUND(INT(((N9-8)*I1)),-1))</f>
        <v>1500</v>
      </c>
      <c r="K14" s="342"/>
      <c r="L14" s="334">
        <f>IF((N11)&lt;=8,P1,P1+ROUND(INT(((N11-8)*I1)),-1))</f>
        <v>1500</v>
      </c>
      <c r="M14" s="335"/>
      <c r="N14" s="467"/>
      <c r="O14" s="457"/>
      <c r="P14" s="468"/>
      <c r="Q14" s="468"/>
      <c r="R14" s="436"/>
      <c r="S14" s="464"/>
      <c r="T14" s="804"/>
      <c r="U14" s="805"/>
      <c r="V14" s="411"/>
      <c r="W14" s="416"/>
      <c r="X14" s="411"/>
      <c r="Y14" s="412"/>
      <c r="Z14" s="641"/>
      <c r="AA14" s="416"/>
      <c r="AB14" s="411"/>
      <c r="AC14" s="416"/>
      <c r="AD14" s="411"/>
      <c r="AE14" s="416"/>
      <c r="AF14" s="411"/>
      <c r="AG14" s="416"/>
      <c r="AH14" s="411"/>
      <c r="AI14" s="416"/>
      <c r="AJ14" s="411"/>
      <c r="AK14" s="416"/>
      <c r="AL14" s="411"/>
      <c r="AM14" s="416"/>
      <c r="AN14" s="411"/>
      <c r="AO14" s="416"/>
      <c r="AP14" s="411"/>
      <c r="AQ14" s="412"/>
    </row>
    <row r="15" spans="1:46" s="12" customFormat="1" ht="27" customHeight="1" x14ac:dyDescent="0.3">
      <c r="A15" s="477" t="s">
        <v>232</v>
      </c>
      <c r="B15" s="140"/>
      <c r="C15" s="141">
        <f>MROUND(ROUNDDOWN(B16*0.8,-1),50)</f>
        <v>1700</v>
      </c>
      <c r="D15" s="142"/>
      <c r="E15" s="143">
        <f>C15-$S$1</f>
        <v>500</v>
      </c>
      <c r="F15" s="168"/>
      <c r="G15" s="162">
        <f>MROUND(ROUNDDOWN(F16*0.8,-1),50)</f>
        <v>1200</v>
      </c>
      <c r="H15" s="168"/>
      <c r="I15" s="162">
        <f>MROUND(ROUNDDOWN(H16*0.8,-1),50)</f>
        <v>1200</v>
      </c>
      <c r="J15" s="168"/>
      <c r="K15" s="162">
        <f>MROUND(ROUNDDOWN(J16*0.8,-1),50)</f>
        <v>1200</v>
      </c>
      <c r="L15" s="168"/>
      <c r="M15" s="162">
        <f>MROUND(ROUNDDOWN(L16*0.8,-1),50)</f>
        <v>1200</v>
      </c>
      <c r="N15" s="168"/>
      <c r="O15" s="162">
        <f>MROUND(ROUNDDOWN(N16*0.8,-1),50)</f>
        <v>1200</v>
      </c>
      <c r="P15" s="479" t="s">
        <v>232</v>
      </c>
      <c r="Q15" s="466"/>
      <c r="R15" s="610">
        <v>0.2</v>
      </c>
      <c r="S15" s="729"/>
      <c r="T15" s="747">
        <f>R15+T17</f>
        <v>1.9</v>
      </c>
      <c r="U15" s="747"/>
      <c r="V15" s="417">
        <f>T15+V19</f>
        <v>3.0999999999999996</v>
      </c>
      <c r="W15" s="418"/>
      <c r="X15" s="417">
        <f>V15+X21</f>
        <v>6</v>
      </c>
      <c r="Y15" s="429"/>
      <c r="Z15" s="745"/>
      <c r="AA15" s="418"/>
      <c r="AB15" s="417">
        <f>Z15+AB25</f>
        <v>0</v>
      </c>
      <c r="AC15" s="418"/>
      <c r="AD15" s="417">
        <f>AB15+AD27</f>
        <v>0</v>
      </c>
      <c r="AE15" s="418"/>
      <c r="AF15" s="417">
        <f>AD15+AF29</f>
        <v>0</v>
      </c>
      <c r="AG15" s="418"/>
      <c r="AH15" s="417">
        <f>AF15+AH31</f>
        <v>0</v>
      </c>
      <c r="AI15" s="418"/>
      <c r="AJ15" s="417">
        <f>AH15+AJ33</f>
        <v>0</v>
      </c>
      <c r="AK15" s="418"/>
      <c r="AL15" s="417">
        <f>AJ15+AL35</f>
        <v>0</v>
      </c>
      <c r="AM15" s="418"/>
      <c r="AN15" s="417">
        <f>AL15+AN37</f>
        <v>0</v>
      </c>
      <c r="AO15" s="418"/>
      <c r="AP15" s="417">
        <f>AN15+AP39</f>
        <v>0</v>
      </c>
      <c r="AQ15" s="429"/>
    </row>
    <row r="16" spans="1:46" s="12" customFormat="1" ht="27" customHeight="1" x14ac:dyDescent="0.3">
      <c r="A16" s="453"/>
      <c r="B16" s="144">
        <f>$P$1+MROUND(ROUNDDOWN(P4*$I$1,-1),50)</f>
        <v>2100</v>
      </c>
      <c r="C16" s="145"/>
      <c r="D16" s="146">
        <f>B16-$P$1</f>
        <v>600</v>
      </c>
      <c r="E16" s="147"/>
      <c r="F16" s="332">
        <f>IF((P5)&lt;=$X$1,$P$1,$P$1+MROUND(ROUNDDOWN((P5-$X$1)*$I$1,-1),50))</f>
        <v>1500</v>
      </c>
      <c r="G16" s="171"/>
      <c r="H16" s="332">
        <f>IF((P7)&lt;=$X$1,$P$1,$P$1+MROUND(ROUNDDOWN((P7-$X$1)*$I$1,-1),50))</f>
        <v>1500</v>
      </c>
      <c r="I16" s="171"/>
      <c r="J16" s="341">
        <f>IF((P9)&lt;=8,P1,P1+ROUND(INT(((P9-8)*I1)),-1))</f>
        <v>1500</v>
      </c>
      <c r="K16" s="342"/>
      <c r="L16" s="334">
        <f>IF((P11)&lt;=8,P1,P1+ROUND(INT(((P11-8)*I1)),-1))</f>
        <v>1500</v>
      </c>
      <c r="M16" s="335"/>
      <c r="N16" s="341">
        <f>IF((P13)&lt;=8,P1,P1+ROUND(INT(((P13-8)*I1)),-1))</f>
        <v>1500</v>
      </c>
      <c r="O16" s="342"/>
      <c r="P16" s="467"/>
      <c r="Q16" s="457"/>
      <c r="R16" s="468"/>
      <c r="S16" s="445"/>
      <c r="T16" s="747"/>
      <c r="U16" s="747"/>
      <c r="V16" s="419"/>
      <c r="W16" s="420"/>
      <c r="X16" s="419"/>
      <c r="Y16" s="430"/>
      <c r="Z16" s="746"/>
      <c r="AA16" s="420"/>
      <c r="AB16" s="419"/>
      <c r="AC16" s="420"/>
      <c r="AD16" s="419"/>
      <c r="AE16" s="420"/>
      <c r="AF16" s="419"/>
      <c r="AG16" s="420"/>
      <c r="AH16" s="419"/>
      <c r="AI16" s="420"/>
      <c r="AJ16" s="419"/>
      <c r="AK16" s="420"/>
      <c r="AL16" s="419"/>
      <c r="AM16" s="420"/>
      <c r="AN16" s="419"/>
      <c r="AO16" s="420"/>
      <c r="AP16" s="419"/>
      <c r="AQ16" s="430"/>
    </row>
    <row r="17" spans="1:43" s="12" customFormat="1" ht="27" customHeight="1" x14ac:dyDescent="0.3">
      <c r="A17" s="477" t="s">
        <v>233</v>
      </c>
      <c r="B17" s="140"/>
      <c r="C17" s="141">
        <f>MROUND(ROUNDDOWN(B18*0.8,-1),50)</f>
        <v>1700</v>
      </c>
      <c r="D17" s="142"/>
      <c r="E17" s="143">
        <f>C17-$S$1</f>
        <v>500</v>
      </c>
      <c r="F17" s="168"/>
      <c r="G17" s="162">
        <f>MROUND(ROUNDDOWN(F18*0.8,-1),50)</f>
        <v>1200</v>
      </c>
      <c r="H17" s="168"/>
      <c r="I17" s="162">
        <f>MROUND(ROUNDDOWN(H18*0.8,-1),50)</f>
        <v>1200</v>
      </c>
      <c r="J17" s="168"/>
      <c r="K17" s="162">
        <f>MROUND(ROUNDDOWN(J18*0.8,-1),50)</f>
        <v>1200</v>
      </c>
      <c r="L17" s="168"/>
      <c r="M17" s="162">
        <f>MROUND(ROUNDDOWN(L18*0.8,-1),50)</f>
        <v>1200</v>
      </c>
      <c r="N17" s="168"/>
      <c r="O17" s="162">
        <f>MROUND(ROUNDDOWN(N18*0.8,-1),50)</f>
        <v>1200</v>
      </c>
      <c r="P17" s="168"/>
      <c r="Q17" s="162">
        <f>MROUND(ROUNDDOWN(P18*0.8,-1),50)</f>
        <v>1200</v>
      </c>
      <c r="R17" s="440" t="s">
        <v>233</v>
      </c>
      <c r="S17" s="441"/>
      <c r="T17" s="811">
        <v>1.7</v>
      </c>
      <c r="U17" s="812"/>
      <c r="V17" s="813">
        <f>T17+V19</f>
        <v>2.9</v>
      </c>
      <c r="W17" s="814"/>
      <c r="X17" s="813">
        <f>V17+X21</f>
        <v>5.8</v>
      </c>
      <c r="Y17" s="817"/>
      <c r="Z17" s="640"/>
      <c r="AA17" s="415"/>
      <c r="AB17" s="409">
        <f>Z17+AB25</f>
        <v>0</v>
      </c>
      <c r="AC17" s="415"/>
      <c r="AD17" s="409">
        <f>AB17+AD27</f>
        <v>0</v>
      </c>
      <c r="AE17" s="415"/>
      <c r="AF17" s="409">
        <f>AD17+AF29</f>
        <v>0</v>
      </c>
      <c r="AG17" s="415"/>
      <c r="AH17" s="409">
        <f>AF17+AH31</f>
        <v>0</v>
      </c>
      <c r="AI17" s="415"/>
      <c r="AJ17" s="409">
        <f>AH17+AJ33</f>
        <v>0</v>
      </c>
      <c r="AK17" s="415"/>
      <c r="AL17" s="409">
        <f>AJ17+AL35</f>
        <v>0</v>
      </c>
      <c r="AM17" s="415"/>
      <c r="AN17" s="409">
        <f>AL17+AN37</f>
        <v>0</v>
      </c>
      <c r="AO17" s="415"/>
      <c r="AP17" s="409">
        <f>AN17+AP39</f>
        <v>0</v>
      </c>
      <c r="AQ17" s="410"/>
    </row>
    <row r="18" spans="1:43" s="12" customFormat="1" ht="27" customHeight="1" thickBot="1" x14ac:dyDescent="0.35">
      <c r="A18" s="810"/>
      <c r="B18" s="151">
        <f>$P$1+MROUND(ROUNDDOWN(R4*$I$1,-1),50)</f>
        <v>2100</v>
      </c>
      <c r="C18" s="152"/>
      <c r="D18" s="153">
        <f>B18-$P$1</f>
        <v>600</v>
      </c>
      <c r="E18" s="154"/>
      <c r="F18" s="333">
        <f>IF((R5)&lt;=$X$1,$P$1,$P$1+MROUND(ROUNDDOWN((R5-$X$1)*$I$1,-1),50))</f>
        <v>1500</v>
      </c>
      <c r="G18" s="172"/>
      <c r="H18" s="333">
        <f>IF((R7)&lt;=$X$1,$P$1,$P$1+MROUND(ROUNDDOWN((R7-$X$1)*$I$1,-1),50))</f>
        <v>1500</v>
      </c>
      <c r="I18" s="172"/>
      <c r="J18" s="343">
        <f>IF((R9)&lt;=8,P1,P1+ROUND(INT(((R9-8)*I1)),-1))</f>
        <v>1500</v>
      </c>
      <c r="K18" s="169"/>
      <c r="L18" s="360">
        <f>IF((R11)&lt;=8,P1,P1+ROUND(INT(((R11-8)*I1)),-1))</f>
        <v>1500</v>
      </c>
      <c r="M18" s="361"/>
      <c r="N18" s="343">
        <f>IF((R13)&lt;=8,P1,P1+ROUND(INT(((R13-8)*I1)),-1))</f>
        <v>1500</v>
      </c>
      <c r="O18" s="169"/>
      <c r="P18" s="343">
        <f>IF((R15)&lt;=8,P1,P1+ROUND(INT(((R15-8)*I1)),-1))</f>
        <v>1500</v>
      </c>
      <c r="Q18" s="169"/>
      <c r="R18" s="442"/>
      <c r="S18" s="443"/>
      <c r="T18" s="811"/>
      <c r="U18" s="812"/>
      <c r="V18" s="815"/>
      <c r="W18" s="816"/>
      <c r="X18" s="815"/>
      <c r="Y18" s="818"/>
      <c r="Z18" s="641"/>
      <c r="AA18" s="416"/>
      <c r="AB18" s="411"/>
      <c r="AC18" s="416"/>
      <c r="AD18" s="411"/>
      <c r="AE18" s="416"/>
      <c r="AF18" s="411"/>
      <c r="AG18" s="416"/>
      <c r="AH18" s="411"/>
      <c r="AI18" s="416"/>
      <c r="AJ18" s="411"/>
      <c r="AK18" s="416"/>
      <c r="AL18" s="411"/>
      <c r="AM18" s="416"/>
      <c r="AN18" s="411"/>
      <c r="AO18" s="416"/>
      <c r="AP18" s="411"/>
      <c r="AQ18" s="412"/>
    </row>
    <row r="19" spans="1:43" s="12" customFormat="1" ht="27" customHeight="1" x14ac:dyDescent="0.3">
      <c r="A19" s="477" t="s">
        <v>29</v>
      </c>
      <c r="B19" s="191"/>
      <c r="C19" s="192">
        <f>MROUND(ROUNDDOWN(B20*0.8,-1),50)</f>
        <v>1900</v>
      </c>
      <c r="D19" s="127"/>
      <c r="E19" s="128">
        <f>C19-$S$1</f>
        <v>700</v>
      </c>
      <c r="F19" s="356"/>
      <c r="G19" s="357">
        <f>MROUND(ROUNDDOWN(F20*0.8,-1),50)</f>
        <v>1200</v>
      </c>
      <c r="H19" s="356"/>
      <c r="I19" s="357">
        <f>MROUND(ROUNDDOWN(H20*0.8,-1),50)</f>
        <v>1200</v>
      </c>
      <c r="J19" s="356"/>
      <c r="K19" s="162">
        <f>MROUND(ROUNDDOWN(J20*0.8,-1),50)</f>
        <v>1200</v>
      </c>
      <c r="L19" s="356"/>
      <c r="M19" s="162">
        <f>MROUND(ROUNDDOWN(L20*0.8,-1),50)</f>
        <v>1200</v>
      </c>
      <c r="N19" s="356"/>
      <c r="O19" s="162">
        <f>MROUND(ROUNDDOWN(N20*0.8,-1),50)</f>
        <v>1200</v>
      </c>
      <c r="P19" s="356"/>
      <c r="Q19" s="162">
        <f>MROUND(ROUNDDOWN(P20*0.8,-1),50)</f>
        <v>1200</v>
      </c>
      <c r="R19" s="363"/>
      <c r="S19" s="162">
        <f>MROUND(ROUNDDOWN(R20*0.8,-1),50)</f>
        <v>1200</v>
      </c>
      <c r="T19" s="822" t="s">
        <v>29</v>
      </c>
      <c r="U19" s="823"/>
      <c r="V19" s="826">
        <v>1.2</v>
      </c>
      <c r="W19" s="826"/>
      <c r="X19" s="813">
        <f>V19+X21</f>
        <v>4.0999999999999996</v>
      </c>
      <c r="Y19" s="817"/>
      <c r="Z19" s="745"/>
      <c r="AA19" s="418"/>
      <c r="AB19" s="417">
        <f>Z19+AB25</f>
        <v>0</v>
      </c>
      <c r="AC19" s="418"/>
      <c r="AD19" s="417">
        <f>AB19+AD27</f>
        <v>0</v>
      </c>
      <c r="AE19" s="418"/>
      <c r="AF19" s="417">
        <f>AD19+AF29</f>
        <v>0</v>
      </c>
      <c r="AG19" s="418"/>
      <c r="AH19" s="417">
        <f>AF19+AH31</f>
        <v>0</v>
      </c>
      <c r="AI19" s="418"/>
      <c r="AJ19" s="417">
        <f>AH19+AJ33</f>
        <v>0</v>
      </c>
      <c r="AK19" s="418"/>
      <c r="AL19" s="417">
        <f>AJ19+AL35</f>
        <v>0</v>
      </c>
      <c r="AM19" s="418"/>
      <c r="AN19" s="417">
        <f>AL19+AN37</f>
        <v>0</v>
      </c>
      <c r="AO19" s="418"/>
      <c r="AP19" s="417">
        <f>AN19+AP39</f>
        <v>0</v>
      </c>
      <c r="AQ19" s="429"/>
    </row>
    <row r="20" spans="1:43" s="12" customFormat="1" ht="27" customHeight="1" x14ac:dyDescent="0.3">
      <c r="A20" s="810"/>
      <c r="B20" s="193">
        <f>$P$1+MROUND(ROUNDDOWN(T4*$I$1,-1),50)</f>
        <v>2350</v>
      </c>
      <c r="C20" s="194"/>
      <c r="D20" s="123">
        <f>B20-$P$1</f>
        <v>850</v>
      </c>
      <c r="E20" s="124"/>
      <c r="F20" s="332">
        <f>IF((T5)&lt;=$X$1,$P$1,$P$1+MROUND(ROUNDDOWN((T5-$X$1)*$I$1,-1),50))</f>
        <v>1500</v>
      </c>
      <c r="G20" s="171"/>
      <c r="H20" s="332">
        <f>IF((T7)&lt;=$X$1,$P$1,$P$1+MROUND(ROUNDDOWN((T7-$X$1)*$I$1,-1),50))</f>
        <v>1500</v>
      </c>
      <c r="I20" s="171"/>
      <c r="J20" s="341">
        <f>IF((T9)&lt;=8,P1,P1+ROUND(INT(((T9-8)*I1)),-1))</f>
        <v>1500</v>
      </c>
      <c r="K20" s="342"/>
      <c r="L20" s="334">
        <f>IF((T11)&lt;=8,P1,P1+ROUND(INT(((T11-8)*I1)),-1))</f>
        <v>1500</v>
      </c>
      <c r="M20" s="335"/>
      <c r="N20" s="341">
        <f>IF((T13)&lt;=8,P1,P1+ROUND(INT(((T13-8)*I1)),-1))</f>
        <v>1500</v>
      </c>
      <c r="O20" s="342"/>
      <c r="P20" s="341">
        <f>IF((T15)&lt;=8,P1,P1+ROUND(INT(((T15-8)*I1)),-1))</f>
        <v>1500</v>
      </c>
      <c r="Q20" s="342"/>
      <c r="R20" s="348">
        <f>IF((T17)&lt;=8,P1,P1+ROUND(INT(((T17-8)*I1)),-1))</f>
        <v>1500</v>
      </c>
      <c r="S20" s="349"/>
      <c r="T20" s="824"/>
      <c r="U20" s="825"/>
      <c r="V20" s="820"/>
      <c r="W20" s="820"/>
      <c r="X20" s="815"/>
      <c r="Y20" s="818"/>
      <c r="Z20" s="746"/>
      <c r="AA20" s="420"/>
      <c r="AB20" s="419"/>
      <c r="AC20" s="420"/>
      <c r="AD20" s="419"/>
      <c r="AE20" s="420"/>
      <c r="AF20" s="419"/>
      <c r="AG20" s="420"/>
      <c r="AH20" s="419"/>
      <c r="AI20" s="420"/>
      <c r="AJ20" s="419"/>
      <c r="AK20" s="420"/>
      <c r="AL20" s="419"/>
      <c r="AM20" s="420"/>
      <c r="AN20" s="419"/>
      <c r="AO20" s="420"/>
      <c r="AP20" s="419"/>
      <c r="AQ20" s="430"/>
    </row>
    <row r="21" spans="1:43" s="12" customFormat="1" ht="27" customHeight="1" x14ac:dyDescent="0.3">
      <c r="A21" s="477" t="s">
        <v>234</v>
      </c>
      <c r="B21" s="195"/>
      <c r="C21" s="196">
        <f>MROUND(ROUNDDOWN(B22*0.8,-1),50)</f>
        <v>2000</v>
      </c>
      <c r="D21" s="121"/>
      <c r="E21" s="122">
        <f>C21-$S$1</f>
        <v>800</v>
      </c>
      <c r="F21" s="168"/>
      <c r="G21" s="162">
        <f>MROUND(ROUNDDOWN(F22*0.8,-1),50)</f>
        <v>1200</v>
      </c>
      <c r="H21" s="168"/>
      <c r="I21" s="162">
        <f>MROUND(ROUNDDOWN(H22*0.8,-1),50)</f>
        <v>1200</v>
      </c>
      <c r="J21" s="168"/>
      <c r="K21" s="162">
        <f>MROUND(ROUNDDOWN(J22*0.8,-1),50)</f>
        <v>1200</v>
      </c>
      <c r="L21" s="168"/>
      <c r="M21" s="162">
        <f>MROUND(ROUNDDOWN(L22*0.8,-1),50)</f>
        <v>1200</v>
      </c>
      <c r="N21" s="168"/>
      <c r="O21" s="162">
        <f>MROUND(ROUNDDOWN(N22*0.8,-1),50)</f>
        <v>1200</v>
      </c>
      <c r="P21" s="168"/>
      <c r="Q21" s="162">
        <f>MROUND(ROUNDDOWN(P22*0.8,-1),50)</f>
        <v>1200</v>
      </c>
      <c r="R21" s="168"/>
      <c r="S21" s="162">
        <f>MROUND(ROUNDDOWN(R22*0.8,-1),50)</f>
        <v>1200</v>
      </c>
      <c r="T21" s="364"/>
      <c r="U21" s="162">
        <f>MROUND(ROUNDDOWN(T22*0.8,-1),50)</f>
        <v>1200</v>
      </c>
      <c r="V21" s="819" t="s">
        <v>234</v>
      </c>
      <c r="W21" s="426"/>
      <c r="X21" s="820">
        <v>2.9</v>
      </c>
      <c r="Y21" s="821"/>
      <c r="Z21" s="640"/>
      <c r="AA21" s="415"/>
      <c r="AB21" s="409">
        <f>Z21+AB25</f>
        <v>0</v>
      </c>
      <c r="AC21" s="415"/>
      <c r="AD21" s="409">
        <f>AB21+AD27</f>
        <v>0</v>
      </c>
      <c r="AE21" s="415"/>
      <c r="AF21" s="409">
        <f>AD21+AF29</f>
        <v>0</v>
      </c>
      <c r="AG21" s="415"/>
      <c r="AH21" s="409">
        <f>AF21+AH31</f>
        <v>0</v>
      </c>
      <c r="AI21" s="415"/>
      <c r="AJ21" s="409">
        <f>AH21+AJ33</f>
        <v>0</v>
      </c>
      <c r="AK21" s="415"/>
      <c r="AL21" s="409">
        <f>AJ21+AL35</f>
        <v>0</v>
      </c>
      <c r="AM21" s="415"/>
      <c r="AN21" s="409">
        <f>AL21+AN37</f>
        <v>0</v>
      </c>
      <c r="AO21" s="415"/>
      <c r="AP21" s="409">
        <f>AN21+AP39</f>
        <v>0</v>
      </c>
      <c r="AQ21" s="410"/>
    </row>
    <row r="22" spans="1:43" s="12" customFormat="1" ht="27" customHeight="1" x14ac:dyDescent="0.3">
      <c r="A22" s="810"/>
      <c r="B22" s="193">
        <f>$P$1+MROUND(ROUNDDOWN(V4*$I$1,-1),50)</f>
        <v>2500</v>
      </c>
      <c r="C22" s="194"/>
      <c r="D22" s="123">
        <f>B22-$P$1</f>
        <v>1000</v>
      </c>
      <c r="E22" s="124"/>
      <c r="F22" s="332">
        <f>IF((V5)&lt;=$X$1,$P$1,$P$1+MROUND(ROUNDDOWN((V5-$X$1)*$I$1,-1),50))</f>
        <v>1500</v>
      </c>
      <c r="G22" s="171"/>
      <c r="H22" s="332">
        <f>IF((V7)&lt;=$X$1,$P$1,$P$1+MROUND(ROUNDDOWN((V7-$X$1)*$I$1,-1),50))</f>
        <v>1500</v>
      </c>
      <c r="I22" s="171"/>
      <c r="J22" s="341">
        <f>IF((V9)&lt;=8,P1,P1+ROUND(INT(((V9-8)*I1)),-1))</f>
        <v>1500</v>
      </c>
      <c r="K22" s="342"/>
      <c r="L22" s="334">
        <f>IF((V11)&lt;=8,P1,P1+ROUND(INT(((V11-8)*I1)),-1))</f>
        <v>1500</v>
      </c>
      <c r="M22" s="335"/>
      <c r="N22" s="341">
        <f>IF((V13)&lt;=8,P1,P1+ROUND(INT(((V13-8)*I1)),-1))</f>
        <v>1500</v>
      </c>
      <c r="O22" s="342"/>
      <c r="P22" s="341">
        <f>IF((V15)&lt;=8,P1,P1+ROUND(INT(((V15-8)*I1)),-1))</f>
        <v>1500</v>
      </c>
      <c r="Q22" s="342"/>
      <c r="R22" s="341">
        <f>IF((V17)&lt;=8,P1,P1+ROUND(INT(((V17-8)*I1)),-1))</f>
        <v>1500</v>
      </c>
      <c r="S22" s="342"/>
      <c r="T22" s="365">
        <f>IF((V19)&lt;=8,P1,P1+ROUND(INT(((V19-8)*I1)),-1))</f>
        <v>1500</v>
      </c>
      <c r="U22" s="366"/>
      <c r="V22" s="427"/>
      <c r="W22" s="428"/>
      <c r="X22" s="820"/>
      <c r="Y22" s="821"/>
      <c r="Z22" s="641"/>
      <c r="AA22" s="416"/>
      <c r="AB22" s="411"/>
      <c r="AC22" s="416"/>
      <c r="AD22" s="411"/>
      <c r="AE22" s="416"/>
      <c r="AF22" s="411"/>
      <c r="AG22" s="416"/>
      <c r="AH22" s="411"/>
      <c r="AI22" s="416"/>
      <c r="AJ22" s="411"/>
      <c r="AK22" s="416"/>
      <c r="AL22" s="411"/>
      <c r="AM22" s="416"/>
      <c r="AN22" s="411"/>
      <c r="AO22" s="416"/>
      <c r="AP22" s="411"/>
      <c r="AQ22" s="412"/>
    </row>
    <row r="23" spans="1:43" s="12" customFormat="1" ht="27" customHeight="1" x14ac:dyDescent="0.3">
      <c r="A23" s="477" t="s">
        <v>235</v>
      </c>
      <c r="B23" s="195"/>
      <c r="C23" s="196">
        <f>MROUND(ROUNDDOWN(B24*0.8,-1),50)</f>
        <v>2300</v>
      </c>
      <c r="D23" s="121"/>
      <c r="E23" s="122">
        <f>C23-$S$1</f>
        <v>1100</v>
      </c>
      <c r="F23" s="148"/>
      <c r="G23" s="141">
        <f>MROUND(ROUNDDOWN(F24*0.8,-1),50)</f>
        <v>1350</v>
      </c>
      <c r="H23" s="148"/>
      <c r="I23" s="141">
        <f>MROUND(ROUNDDOWN(H24*0.8,-1),50)</f>
        <v>1250</v>
      </c>
      <c r="J23" s="168"/>
      <c r="K23" s="162">
        <f>MROUND(ROUNDDOWN(J24*0.8,-1),50)</f>
        <v>1200</v>
      </c>
      <c r="L23" s="168"/>
      <c r="M23" s="162">
        <f>MROUND(ROUNDDOWN(L24*0.8,-1),50)</f>
        <v>1200</v>
      </c>
      <c r="N23" s="168"/>
      <c r="O23" s="162">
        <f>MROUND(ROUNDDOWN(N24*0.8,-1),50)</f>
        <v>1200</v>
      </c>
      <c r="P23" s="168"/>
      <c r="Q23" s="162">
        <f>MROUND(ROUNDDOWN(P24*0.8,-1),50)</f>
        <v>1200</v>
      </c>
      <c r="R23" s="168"/>
      <c r="S23" s="162">
        <f>MROUND(ROUNDDOWN(R24*0.8,-1),50)</f>
        <v>1200</v>
      </c>
      <c r="T23" s="364"/>
      <c r="U23" s="162">
        <f>MROUND(ROUNDDOWN(T24*0.8,-1),50)</f>
        <v>1200</v>
      </c>
      <c r="V23" s="364"/>
      <c r="W23" s="162">
        <f>MROUND(ROUNDDOWN(V24*0.8,-1),50)</f>
        <v>1200</v>
      </c>
      <c r="X23" s="827" t="s">
        <v>235</v>
      </c>
      <c r="Y23" s="828"/>
      <c r="Z23" s="598"/>
      <c r="AA23" s="408"/>
      <c r="AB23" s="417">
        <f>Z23+AB25</f>
        <v>0</v>
      </c>
      <c r="AC23" s="418"/>
      <c r="AD23" s="417">
        <f>AB23+AD27</f>
        <v>0</v>
      </c>
      <c r="AE23" s="418"/>
      <c r="AF23" s="417">
        <f>AD23+AF29</f>
        <v>0</v>
      </c>
      <c r="AG23" s="418"/>
      <c r="AH23" s="417">
        <f>AF23+AH31</f>
        <v>0</v>
      </c>
      <c r="AI23" s="418"/>
      <c r="AJ23" s="417">
        <f>AH23+AJ33</f>
        <v>0</v>
      </c>
      <c r="AK23" s="418"/>
      <c r="AL23" s="417">
        <f>AJ23+AL35</f>
        <v>0</v>
      </c>
      <c r="AM23" s="418"/>
      <c r="AN23" s="417">
        <f>AL23+AN37</f>
        <v>0</v>
      </c>
      <c r="AO23" s="418"/>
      <c r="AP23" s="417">
        <f>AN23+AP39</f>
        <v>0</v>
      </c>
      <c r="AQ23" s="429"/>
    </row>
    <row r="24" spans="1:43" s="12" customFormat="1" ht="27" customHeight="1" thickBot="1" x14ac:dyDescent="0.35">
      <c r="A24" s="439"/>
      <c r="B24" s="197">
        <f>$P$1+MROUND(ROUNDDOWN(X4*$I$1,-1),50)</f>
        <v>2900</v>
      </c>
      <c r="C24" s="198"/>
      <c r="D24" s="125">
        <f>B24-$P$1</f>
        <v>1400</v>
      </c>
      <c r="E24" s="126"/>
      <c r="F24" s="156">
        <f>IF((X5)&lt;=$X$1,$P$1,$P$1+MROUND(ROUNDDOWN((X5-$X$1)*$I$1,-1),50))</f>
        <v>1700</v>
      </c>
      <c r="G24" s="157"/>
      <c r="H24" s="156">
        <f>IF((X7)&lt;=$X$1,$P$1,$P$1+MROUND(ROUNDDOWN((X7-$X$1)*$I$1,-1),50))</f>
        <v>1550</v>
      </c>
      <c r="I24" s="157"/>
      <c r="J24" s="343">
        <f>IF((X9)&lt;=8,P1,P1+ROUND(INT(((X9-8)*I1)),-1))</f>
        <v>1500</v>
      </c>
      <c r="K24" s="169"/>
      <c r="L24" s="360">
        <f>IF((X11)&lt;=8,P1,P1+ROUND(INT(((X11-8)*I1)),-1))</f>
        <v>1500</v>
      </c>
      <c r="M24" s="361"/>
      <c r="N24" s="343">
        <f>IF((X13)&lt;=8,P1,P1+ROUND(INT(((X13-8)*I1)),-1))</f>
        <v>1500</v>
      </c>
      <c r="O24" s="169"/>
      <c r="P24" s="343">
        <f>IF((X15)&lt;=8,P1,P1+ROUND(INT(((X15-8)*I1)),-1))</f>
        <v>1500</v>
      </c>
      <c r="Q24" s="169"/>
      <c r="R24" s="343">
        <f>IF((X17)&lt;=8,P1,P1+ROUND(INT(((X17-8)*I1)),-1))</f>
        <v>1500</v>
      </c>
      <c r="S24" s="169"/>
      <c r="T24" s="367">
        <f>IF((X19)&lt;=8,P1,P1+ROUND(INT(((X19-8)*I1)),-1))</f>
        <v>1500</v>
      </c>
      <c r="U24" s="368"/>
      <c r="V24" s="367">
        <f>IF((X21)&lt;=8,P1,P1+ROUND(INT(((X21-8)*I1)),-1))</f>
        <v>1500</v>
      </c>
      <c r="W24" s="368"/>
      <c r="X24" s="829"/>
      <c r="Y24" s="830"/>
      <c r="Z24" s="598"/>
      <c r="AA24" s="408"/>
      <c r="AB24" s="419"/>
      <c r="AC24" s="420"/>
      <c r="AD24" s="419"/>
      <c r="AE24" s="420"/>
      <c r="AF24" s="419"/>
      <c r="AG24" s="420"/>
      <c r="AH24" s="419"/>
      <c r="AI24" s="420"/>
      <c r="AJ24" s="419"/>
      <c r="AK24" s="420"/>
      <c r="AL24" s="419"/>
      <c r="AM24" s="420"/>
      <c r="AN24" s="419"/>
      <c r="AO24" s="420"/>
      <c r="AP24" s="419"/>
      <c r="AQ24" s="430"/>
    </row>
    <row r="25" spans="1:43" s="12" customFormat="1" ht="27" hidden="1" customHeight="1" x14ac:dyDescent="0.3">
      <c r="A25" s="438"/>
      <c r="B25" s="112"/>
      <c r="C25" s="113">
        <f>MROUND(ROUNDDOWN(B26*0.8,-1),50)</f>
        <v>1200</v>
      </c>
      <c r="D25" s="70"/>
      <c r="E25" s="71">
        <f>C25-$S$1</f>
        <v>0</v>
      </c>
      <c r="F25" s="34"/>
      <c r="G25" s="35">
        <f t="shared" ref="G25:Q27" si="8">ROUND(F26*0.8,-1)</f>
        <v>1200</v>
      </c>
      <c r="H25" s="161"/>
      <c r="I25" s="158">
        <f>MROUND(ROUNDDOWN(H26*0.8,-1),50)</f>
        <v>1200</v>
      </c>
      <c r="J25" s="34"/>
      <c r="K25" s="33">
        <f t="shared" si="8"/>
        <v>1200</v>
      </c>
      <c r="L25" s="34"/>
      <c r="M25" s="35">
        <f t="shared" si="8"/>
        <v>1200</v>
      </c>
      <c r="N25" s="34"/>
      <c r="O25" s="33">
        <f t="shared" si="8"/>
        <v>1200</v>
      </c>
      <c r="P25" s="34"/>
      <c r="Q25" s="33">
        <f t="shared" ref="Q25" si="9">ROUND(P26*0.8,-1)</f>
        <v>1200</v>
      </c>
      <c r="R25" s="34"/>
      <c r="S25" s="33">
        <f t="shared" ref="S25:AG39" si="10">ROUND(R26*0.8,-1)</f>
        <v>1200</v>
      </c>
      <c r="T25" s="34"/>
      <c r="U25" s="33">
        <f t="shared" ref="U25:AG37" si="11">ROUND(T26*0.8,-1)</f>
        <v>1200</v>
      </c>
      <c r="V25" s="34"/>
      <c r="W25" s="33">
        <f t="shared" ref="W25:AG35" si="12">ROUND(V26*0.8,-1)</f>
        <v>1200</v>
      </c>
      <c r="X25" s="34"/>
      <c r="Y25" s="33">
        <f t="shared" ref="Y25:AG33" si="13">ROUND(X26*0.8,-1)</f>
        <v>1200</v>
      </c>
      <c r="Z25" s="425" t="s">
        <v>217</v>
      </c>
      <c r="AA25" s="426"/>
      <c r="AB25" s="408"/>
      <c r="AC25" s="408"/>
      <c r="AD25" s="409">
        <f>AB25+AD27</f>
        <v>0</v>
      </c>
      <c r="AE25" s="415"/>
      <c r="AF25" s="409">
        <f>AD25+AF29</f>
        <v>0</v>
      </c>
      <c r="AG25" s="415"/>
      <c r="AH25" s="409">
        <f>AF25+AH31</f>
        <v>0</v>
      </c>
      <c r="AI25" s="415"/>
      <c r="AJ25" s="409">
        <f>AH25+AJ33</f>
        <v>0</v>
      </c>
      <c r="AK25" s="415"/>
      <c r="AL25" s="409">
        <f>AJ25+AL35</f>
        <v>0</v>
      </c>
      <c r="AM25" s="415"/>
      <c r="AN25" s="409">
        <f>AL25+AN37</f>
        <v>0</v>
      </c>
      <c r="AO25" s="415"/>
      <c r="AP25" s="409">
        <f>AN25+AP39</f>
        <v>0</v>
      </c>
      <c r="AQ25" s="410"/>
    </row>
    <row r="26" spans="1:43" s="12" customFormat="1" ht="27" hidden="1" customHeight="1" thickBot="1" x14ac:dyDescent="0.35">
      <c r="A26" s="439"/>
      <c r="B26" s="106">
        <f>$P$1+MROUND(ROUNDDOWN(Z4*$I$1,-1),50)</f>
        <v>1500</v>
      </c>
      <c r="C26" s="107"/>
      <c r="D26" s="48">
        <f>B26-$P$1</f>
        <v>0</v>
      </c>
      <c r="E26" s="49"/>
      <c r="F26" s="27">
        <f>IF((Z5)&lt;=8,P1,P1+ROUND(INT(((Z5-8)*I1)),-1))</f>
        <v>1500</v>
      </c>
      <c r="G26" s="28"/>
      <c r="H26" s="149">
        <f>IF((Z7)&lt;=$X$1,$P$1,$P$1+MROUND(ROUNDDOWN((Z7-$X$1)*$I$1,-1),50))</f>
        <v>1500</v>
      </c>
      <c r="I26" s="150"/>
      <c r="J26" s="30">
        <f>IF((Z9)&lt;=8,P1,P1+ROUND(INT(((Z9-8)*I1)),-1))</f>
        <v>1500</v>
      </c>
      <c r="K26" s="24"/>
      <c r="L26" s="27">
        <f>IF((Z11)&lt;=8,P1,P1+ROUND(INT(((Z11-8)*I1)),-1))</f>
        <v>1500</v>
      </c>
      <c r="M26" s="28"/>
      <c r="N26" s="30">
        <f>IF((Z13)&lt;=8,P1,P1+ROUND(INT(((Z13-8)*I1)),-1))</f>
        <v>1500</v>
      </c>
      <c r="O26" s="24"/>
      <c r="P26" s="30">
        <f>IF((Z15)&lt;=8,P1,P1+ROUND(INT(((Z15-8)*I1)),-1))</f>
        <v>1500</v>
      </c>
      <c r="Q26" s="24"/>
      <c r="R26" s="30">
        <f>IF((Z17)&lt;=8,P1,P1+ROUND(INT(((Z17-8)*I1)),-1))</f>
        <v>1500</v>
      </c>
      <c r="S26" s="24"/>
      <c r="T26" s="30">
        <f>IF((Z19)&lt;=8,P1,P1+ROUND(INT(((Z19-8)*I1)),-1))</f>
        <v>1500</v>
      </c>
      <c r="U26" s="24"/>
      <c r="V26" s="30">
        <f>IF((Z21)&lt;=8,P1,P1+ROUND(INT(((Z21-8)*I1)),-1))</f>
        <v>1500</v>
      </c>
      <c r="W26" s="24"/>
      <c r="X26" s="30">
        <f>IF((Z23)&lt;=8,P1,P1+ROUND(INT(((Z23-8)*I1)),-1))</f>
        <v>1500</v>
      </c>
      <c r="Y26" s="24"/>
      <c r="Z26" s="427"/>
      <c r="AA26" s="428"/>
      <c r="AB26" s="408"/>
      <c r="AC26" s="408"/>
      <c r="AD26" s="411"/>
      <c r="AE26" s="416"/>
      <c r="AF26" s="411"/>
      <c r="AG26" s="416"/>
      <c r="AH26" s="411"/>
      <c r="AI26" s="416"/>
      <c r="AJ26" s="411"/>
      <c r="AK26" s="416"/>
      <c r="AL26" s="411"/>
      <c r="AM26" s="416"/>
      <c r="AN26" s="411"/>
      <c r="AO26" s="416"/>
      <c r="AP26" s="411"/>
      <c r="AQ26" s="412"/>
    </row>
    <row r="27" spans="1:43" s="12" customFormat="1" ht="27" hidden="1" customHeight="1" x14ac:dyDescent="0.3">
      <c r="A27" s="402"/>
      <c r="B27" s="104"/>
      <c r="C27" s="105">
        <f>MROUND(ROUNDDOWN(B28*0.8,-1),50)</f>
        <v>1200</v>
      </c>
      <c r="D27" s="46"/>
      <c r="E27" s="47">
        <f>C27-$S$1</f>
        <v>0</v>
      </c>
      <c r="F27" s="25"/>
      <c r="G27" s="26">
        <f t="shared" ref="G27:Q29" si="14">ROUND(F28*0.8,-1)</f>
        <v>1200</v>
      </c>
      <c r="H27" s="25"/>
      <c r="I27" s="26">
        <f t="shared" si="14"/>
        <v>1200</v>
      </c>
      <c r="J27" s="25"/>
      <c r="K27" s="22">
        <f t="shared" si="14"/>
        <v>1200</v>
      </c>
      <c r="L27" s="25"/>
      <c r="M27" s="26">
        <f t="shared" si="14"/>
        <v>1200</v>
      </c>
      <c r="N27" s="25"/>
      <c r="O27" s="22">
        <f t="shared" si="14"/>
        <v>1200</v>
      </c>
      <c r="P27" s="25"/>
      <c r="Q27" s="22">
        <f t="shared" si="8"/>
        <v>1200</v>
      </c>
      <c r="R27" s="25"/>
      <c r="S27" s="22">
        <f t="shared" ref="S27:AG41" si="15">ROUND(R28*0.8,-1)</f>
        <v>1200</v>
      </c>
      <c r="T27" s="25"/>
      <c r="U27" s="22">
        <f t="shared" si="10"/>
        <v>1200</v>
      </c>
      <c r="V27" s="25"/>
      <c r="W27" s="22">
        <f t="shared" si="11"/>
        <v>1200</v>
      </c>
      <c r="X27" s="25"/>
      <c r="Y27" s="22">
        <f t="shared" si="12"/>
        <v>1200</v>
      </c>
      <c r="Z27" s="25"/>
      <c r="AA27" s="22">
        <f t="shared" si="13"/>
        <v>1200</v>
      </c>
      <c r="AB27" s="404" t="s">
        <v>164</v>
      </c>
      <c r="AC27" s="405"/>
      <c r="AD27" s="408"/>
      <c r="AE27" s="431"/>
      <c r="AF27" s="417">
        <f>AD27+AF29</f>
        <v>0</v>
      </c>
      <c r="AG27" s="418"/>
      <c r="AH27" s="417">
        <f>AF27+AH31</f>
        <v>0</v>
      </c>
      <c r="AI27" s="418"/>
      <c r="AJ27" s="417">
        <f>AH27+AJ33</f>
        <v>0</v>
      </c>
      <c r="AK27" s="418"/>
      <c r="AL27" s="417">
        <f>AJ27+AL35</f>
        <v>0</v>
      </c>
      <c r="AM27" s="418"/>
      <c r="AN27" s="417">
        <f>AL27+AN37</f>
        <v>0</v>
      </c>
      <c r="AO27" s="418"/>
      <c r="AP27" s="417">
        <f>AN27+AP39</f>
        <v>0</v>
      </c>
      <c r="AQ27" s="429"/>
    </row>
    <row r="28" spans="1:43" s="12" customFormat="1" ht="27" hidden="1" customHeight="1" x14ac:dyDescent="0.3">
      <c r="A28" s="403"/>
      <c r="B28" s="106">
        <f>$P$1+MROUND(ROUNDDOWN(AB4*$I$1,-1),50)</f>
        <v>1500</v>
      </c>
      <c r="C28" s="107"/>
      <c r="D28" s="48">
        <f>B28-$P$1</f>
        <v>0</v>
      </c>
      <c r="E28" s="49"/>
      <c r="F28" s="27">
        <f>IF((AB5)&lt;=8,P1,P1+ROUND(INT(((AB5-8)*I1)),-1))</f>
        <v>1500</v>
      </c>
      <c r="G28" s="28"/>
      <c r="H28" s="27">
        <f>IF((AB7)&lt;=8,P1,P1+ROUND(INT(((AB7-8)*I1)),-1))</f>
        <v>1500</v>
      </c>
      <c r="I28" s="28"/>
      <c r="J28" s="30">
        <f>IF((AB9)&lt;=8,P1,P1+ROUND(INT(((AB9-8)*I1)),-1))</f>
        <v>1500</v>
      </c>
      <c r="K28" s="24"/>
      <c r="L28" s="27">
        <f>IF((AB11)&lt;=8,P1,P1+ROUND(INT(((AB11-8)*I1)),-1))</f>
        <v>1500</v>
      </c>
      <c r="M28" s="28"/>
      <c r="N28" s="30">
        <f>IF((AB13)&lt;=8,P1,P1+ROUND(INT(((AB13-8)*I1)),-1))</f>
        <v>1500</v>
      </c>
      <c r="O28" s="24"/>
      <c r="P28" s="30">
        <f>IF((AB15)&lt;=8,P1,P1+ROUND(INT(((AB15-8)*I1)),-1))</f>
        <v>1500</v>
      </c>
      <c r="Q28" s="24"/>
      <c r="R28" s="30">
        <f>IF((AB17)&lt;=8,P1,P1+ROUND(INT(((AB17-8)*I1)),-1))</f>
        <v>1500</v>
      </c>
      <c r="S28" s="24"/>
      <c r="T28" s="30">
        <f>IF((AB19)&lt;=8,P1,P1+ROUND(INT(((AB19-8)*I1)),-1))</f>
        <v>1500</v>
      </c>
      <c r="U28" s="24"/>
      <c r="V28" s="30">
        <f>IF((AB21)&lt;=8,P1,P1+ROUND(INT(((AB21-8)*I1)),-1))</f>
        <v>1500</v>
      </c>
      <c r="W28" s="24"/>
      <c r="X28" s="30">
        <f>IF((AB23)&lt;=8,P1,P1+ROUND(INT(((AB23-8)*I1)),-1))</f>
        <v>1500</v>
      </c>
      <c r="Y28" s="24"/>
      <c r="Z28" s="30">
        <f>IF((AB25)&lt;=8,P1,P1+ROUND(INT(((AB25-8)*I1)),-1))</f>
        <v>1500</v>
      </c>
      <c r="AA28" s="24"/>
      <c r="AB28" s="406"/>
      <c r="AC28" s="407"/>
      <c r="AD28" s="408"/>
      <c r="AE28" s="431"/>
      <c r="AF28" s="419"/>
      <c r="AG28" s="420"/>
      <c r="AH28" s="419"/>
      <c r="AI28" s="420"/>
      <c r="AJ28" s="419"/>
      <c r="AK28" s="420"/>
      <c r="AL28" s="419"/>
      <c r="AM28" s="420"/>
      <c r="AN28" s="419"/>
      <c r="AO28" s="420"/>
      <c r="AP28" s="419"/>
      <c r="AQ28" s="430"/>
    </row>
    <row r="29" spans="1:43" s="12" customFormat="1" ht="27" hidden="1" customHeight="1" x14ac:dyDescent="0.3">
      <c r="A29" s="402"/>
      <c r="B29" s="104"/>
      <c r="C29" s="105">
        <f>MROUND(ROUNDDOWN(B30*0.8,-1),50)</f>
        <v>1200</v>
      </c>
      <c r="D29" s="46"/>
      <c r="E29" s="47">
        <f>C29-$S$1</f>
        <v>0</v>
      </c>
      <c r="F29" s="25"/>
      <c r="G29" s="26">
        <f t="shared" ref="G29:Q31" si="16">ROUND(F30*0.8,-1)</f>
        <v>1200</v>
      </c>
      <c r="H29" s="25"/>
      <c r="I29" s="26">
        <f t="shared" si="16"/>
        <v>1200</v>
      </c>
      <c r="J29" s="25"/>
      <c r="K29" s="22">
        <f t="shared" si="16"/>
        <v>1200</v>
      </c>
      <c r="L29" s="25"/>
      <c r="M29" s="26">
        <f t="shared" si="16"/>
        <v>1200</v>
      </c>
      <c r="N29" s="25"/>
      <c r="O29" s="22">
        <f t="shared" si="16"/>
        <v>1200</v>
      </c>
      <c r="P29" s="25"/>
      <c r="Q29" s="22">
        <f t="shared" si="14"/>
        <v>1200</v>
      </c>
      <c r="R29" s="25"/>
      <c r="S29" s="22">
        <f t="shared" ref="S29:AE41" si="17">ROUND(R30*0.8,-1)</f>
        <v>1200</v>
      </c>
      <c r="T29" s="25"/>
      <c r="U29" s="22">
        <f t="shared" si="15"/>
        <v>1200</v>
      </c>
      <c r="V29" s="25"/>
      <c r="W29" s="22">
        <f t="shared" si="10"/>
        <v>1200</v>
      </c>
      <c r="X29" s="25"/>
      <c r="Y29" s="22">
        <f t="shared" si="11"/>
        <v>1200</v>
      </c>
      <c r="Z29" s="25"/>
      <c r="AA29" s="22">
        <f t="shared" si="12"/>
        <v>1200</v>
      </c>
      <c r="AB29" s="14"/>
      <c r="AC29" s="11">
        <f t="shared" si="13"/>
        <v>1200</v>
      </c>
      <c r="AD29" s="404" t="s">
        <v>52</v>
      </c>
      <c r="AE29" s="405"/>
      <c r="AF29" s="414"/>
      <c r="AG29" s="414"/>
      <c r="AH29" s="409">
        <f>AF29+AH31</f>
        <v>0</v>
      </c>
      <c r="AI29" s="415"/>
      <c r="AJ29" s="409">
        <f>AH29+AJ33</f>
        <v>0</v>
      </c>
      <c r="AK29" s="415"/>
      <c r="AL29" s="409">
        <f>AJ29+AL35</f>
        <v>0</v>
      </c>
      <c r="AM29" s="415"/>
      <c r="AN29" s="409">
        <f>AL29+AN37</f>
        <v>0</v>
      </c>
      <c r="AO29" s="415"/>
      <c r="AP29" s="409">
        <f>AN29+AP39</f>
        <v>0</v>
      </c>
      <c r="AQ29" s="410"/>
    </row>
    <row r="30" spans="1:43" s="12" customFormat="1" ht="27" hidden="1" customHeight="1" x14ac:dyDescent="0.3">
      <c r="A30" s="403"/>
      <c r="B30" s="106">
        <f>$P$1+MROUND(ROUNDDOWN(AD4*$I$1,-1),50)</f>
        <v>1500</v>
      </c>
      <c r="C30" s="107"/>
      <c r="D30" s="48">
        <f>B30-$P$1</f>
        <v>0</v>
      </c>
      <c r="E30" s="49"/>
      <c r="F30" s="27">
        <f>IF((AD5)&lt;=8,P1,P1+ROUND(INT(((AD5-8)*I1)),-1))</f>
        <v>1500</v>
      </c>
      <c r="G30" s="28"/>
      <c r="H30" s="27">
        <f>IF((AD7)&lt;=8,P1,P1+ROUND(INT(((AD7-8)*I1)),-1))</f>
        <v>1500</v>
      </c>
      <c r="I30" s="28"/>
      <c r="J30" s="30">
        <f>IF((AD9)&lt;=8,P1,P1+ROUND(INT(((AD9-8)*I1)),-1))</f>
        <v>1500</v>
      </c>
      <c r="K30" s="24"/>
      <c r="L30" s="27">
        <f>IF((AD11)&lt;=8,P1,P1+ROUND(INT(((AD11-8)*I1)),-1))</f>
        <v>1500</v>
      </c>
      <c r="M30" s="28"/>
      <c r="N30" s="30">
        <f>IF((AD13)&lt;=8,P1,P1+ROUND(INT(((AD13-8)*I1)),-1))</f>
        <v>1500</v>
      </c>
      <c r="O30" s="24"/>
      <c r="P30" s="30">
        <f>IF((AD15)&lt;=8,P1,P1+ROUND(INT(((AD15-8)*I1)),-1))</f>
        <v>1500</v>
      </c>
      <c r="Q30" s="24"/>
      <c r="R30" s="30">
        <f>IF((AD17)&lt;=8,P1,P1+ROUND(INT(((AD17-8)*I1)),-1))</f>
        <v>1500</v>
      </c>
      <c r="S30" s="24"/>
      <c r="T30" s="30">
        <f>IF((AD19)&lt;=8,P1,P1+ROUND(INT(((AD19-8)*I1)),-1))</f>
        <v>1500</v>
      </c>
      <c r="U30" s="24"/>
      <c r="V30" s="30">
        <f>IF((AD21)&lt;=8,P1,P1+ROUND(INT(((AD21-8)*I1)),-1))</f>
        <v>1500</v>
      </c>
      <c r="W30" s="24"/>
      <c r="X30" s="30">
        <f>IF((AD23)&lt;=8,P1,P1+ROUND(INT(((AD23-8)*I1)),-1))</f>
        <v>1500</v>
      </c>
      <c r="Y30" s="24"/>
      <c r="Z30" s="30">
        <f>IF((AD25)&lt;=8,P1,P1+ROUND(INT(((AD25-8)*I1)),-1))</f>
        <v>1500</v>
      </c>
      <c r="AA30" s="24"/>
      <c r="AB30" s="17">
        <f>IF((AD27)&lt;=8,P1,P1+ROUND(INT(((AD27-8)*I1)),-1))</f>
        <v>1500</v>
      </c>
      <c r="AC30" s="13"/>
      <c r="AD30" s="406"/>
      <c r="AE30" s="407"/>
      <c r="AF30" s="408"/>
      <c r="AG30" s="408"/>
      <c r="AH30" s="411"/>
      <c r="AI30" s="416"/>
      <c r="AJ30" s="411"/>
      <c r="AK30" s="416"/>
      <c r="AL30" s="411"/>
      <c r="AM30" s="416"/>
      <c r="AN30" s="411"/>
      <c r="AO30" s="416"/>
      <c r="AP30" s="411"/>
      <c r="AQ30" s="412"/>
    </row>
    <row r="31" spans="1:43" s="12" customFormat="1" ht="27" hidden="1" customHeight="1" x14ac:dyDescent="0.3">
      <c r="A31" s="402" t="str">
        <f>AF31</f>
        <v>죽산</v>
      </c>
      <c r="B31" s="104"/>
      <c r="C31" s="105">
        <f>MROUND(ROUNDDOWN(B32*0.8,-1),50)</f>
        <v>1200</v>
      </c>
      <c r="D31" s="46"/>
      <c r="E31" s="47">
        <f>C31-$S$1</f>
        <v>0</v>
      </c>
      <c r="F31" s="25"/>
      <c r="G31" s="26">
        <f t="shared" ref="G31:Q33" si="18">ROUND(F32*0.8,-1)</f>
        <v>1200</v>
      </c>
      <c r="H31" s="25"/>
      <c r="I31" s="26">
        <f t="shared" si="18"/>
        <v>1200</v>
      </c>
      <c r="J31" s="25"/>
      <c r="K31" s="22">
        <f t="shared" si="18"/>
        <v>1200</v>
      </c>
      <c r="L31" s="25"/>
      <c r="M31" s="26">
        <f t="shared" si="18"/>
        <v>1200</v>
      </c>
      <c r="N31" s="25"/>
      <c r="O31" s="22">
        <f t="shared" si="18"/>
        <v>1200</v>
      </c>
      <c r="P31" s="25"/>
      <c r="Q31" s="22">
        <f t="shared" si="16"/>
        <v>1200</v>
      </c>
      <c r="R31" s="25"/>
      <c r="S31" s="22">
        <f t="shared" ref="S31:AC41" si="19">ROUND(R32*0.8,-1)</f>
        <v>1200</v>
      </c>
      <c r="T31" s="25"/>
      <c r="U31" s="22">
        <f t="shared" si="17"/>
        <v>1200</v>
      </c>
      <c r="V31" s="25"/>
      <c r="W31" s="22">
        <f t="shared" si="15"/>
        <v>1200</v>
      </c>
      <c r="X31" s="25"/>
      <c r="Y31" s="22">
        <f t="shared" si="10"/>
        <v>1200</v>
      </c>
      <c r="Z31" s="25"/>
      <c r="AA31" s="22">
        <f t="shared" si="11"/>
        <v>1200</v>
      </c>
      <c r="AB31" s="14"/>
      <c r="AC31" s="11">
        <f t="shared" si="12"/>
        <v>1200</v>
      </c>
      <c r="AD31" s="14"/>
      <c r="AE31" s="11">
        <f t="shared" si="13"/>
        <v>1200</v>
      </c>
      <c r="AF31" s="404" t="s">
        <v>219</v>
      </c>
      <c r="AG31" s="405"/>
      <c r="AH31" s="408"/>
      <c r="AI31" s="408"/>
      <c r="AJ31" s="417">
        <f>AH31+AJ33</f>
        <v>0</v>
      </c>
      <c r="AK31" s="418"/>
      <c r="AL31" s="417">
        <f>AJ31+AL35</f>
        <v>0</v>
      </c>
      <c r="AM31" s="418"/>
      <c r="AN31" s="417">
        <f>AL31+AN37</f>
        <v>0</v>
      </c>
      <c r="AO31" s="418"/>
      <c r="AP31" s="417">
        <f>AN31+AP39</f>
        <v>0</v>
      </c>
      <c r="AQ31" s="429"/>
    </row>
    <row r="32" spans="1:43" s="12" customFormat="1" ht="27" hidden="1" customHeight="1" x14ac:dyDescent="0.3">
      <c r="A32" s="403"/>
      <c r="B32" s="106">
        <f>$P$1+MROUND(ROUNDDOWN(AF4*$I$1,-1),50)</f>
        <v>1500</v>
      </c>
      <c r="C32" s="107"/>
      <c r="D32" s="48">
        <f>B32-$P$1</f>
        <v>0</v>
      </c>
      <c r="E32" s="49"/>
      <c r="F32" s="27">
        <f>IF((AF5)&lt;=8,P1,P1+ROUND(INT(((AF5-8)*I1)),-1))</f>
        <v>1500</v>
      </c>
      <c r="G32" s="28"/>
      <c r="H32" s="27">
        <f>IF((AF7)&lt;=8,P1,P1+ROUND(INT(((AF7-8)*I1)),-1))</f>
        <v>1500</v>
      </c>
      <c r="I32" s="28"/>
      <c r="J32" s="30">
        <f>IF((AF9)&lt;=8,P1,P1+ROUND(INT(((AF9-8)*I1)),-1))</f>
        <v>1500</v>
      </c>
      <c r="K32" s="24"/>
      <c r="L32" s="27">
        <f>IF((AF11)&lt;=8,P1,P1+ROUND(INT(((AF11-8)*I1)),-1))</f>
        <v>1500</v>
      </c>
      <c r="M32" s="28"/>
      <c r="N32" s="30">
        <f>IF((AF13)&lt;=8,P1,P1+ROUND(INT(((AF13-8)*I1)),-1))</f>
        <v>1500</v>
      </c>
      <c r="O32" s="24"/>
      <c r="P32" s="30">
        <f>IF((AF15)&lt;=8,P1,P1+ROUND(INT(((AF15-8)*I1)),-1))</f>
        <v>1500</v>
      </c>
      <c r="Q32" s="24"/>
      <c r="R32" s="30">
        <f>IF((AF17)&lt;=8,P1,P1+ROUND(INT(((AF17-8)*I1)),-1))</f>
        <v>1500</v>
      </c>
      <c r="S32" s="24"/>
      <c r="T32" s="30">
        <f>IF((AF19)&lt;=8,P1,P1+ROUND(INT(((AF19-8)*I1)),-1))</f>
        <v>1500</v>
      </c>
      <c r="U32" s="24"/>
      <c r="V32" s="30">
        <f>IF((AF21)&lt;=8,P1,P1+ROUND(INT(((AF21-8)*I1)),-1))</f>
        <v>1500</v>
      </c>
      <c r="W32" s="24"/>
      <c r="X32" s="30">
        <f>IF((AF23)&lt;=8,P1,P1+ROUND(INT(((AF23-8)*I1)),-1))</f>
        <v>1500</v>
      </c>
      <c r="Y32" s="24"/>
      <c r="Z32" s="30">
        <f>IF((AF25)&lt;=8,P1,P1+ROUND(INT(((AF25-8)*I1)),-1))</f>
        <v>1500</v>
      </c>
      <c r="AA32" s="24"/>
      <c r="AB32" s="17">
        <f>IF((AF27)&lt;=8,P1,P1+ROUND(INT(((AF27-8)*I1)),-1))</f>
        <v>1500</v>
      </c>
      <c r="AC32" s="24"/>
      <c r="AD32" s="30">
        <f>IF((AF29)&lt;=8,P1,P1+ROUND(INT(((AF29-8)*I1)),-1))</f>
        <v>1500</v>
      </c>
      <c r="AE32" s="24"/>
      <c r="AF32" s="406"/>
      <c r="AG32" s="407"/>
      <c r="AH32" s="408"/>
      <c r="AI32" s="408"/>
      <c r="AJ32" s="419"/>
      <c r="AK32" s="420"/>
      <c r="AL32" s="419"/>
      <c r="AM32" s="420"/>
      <c r="AN32" s="419"/>
      <c r="AO32" s="420"/>
      <c r="AP32" s="419"/>
      <c r="AQ32" s="430"/>
    </row>
    <row r="33" spans="1:43" s="12" customFormat="1" ht="27" hidden="1" customHeight="1" x14ac:dyDescent="0.3">
      <c r="A33" s="402" t="str">
        <f>AH33</f>
        <v>용동</v>
      </c>
      <c r="B33" s="104"/>
      <c r="C33" s="105">
        <f>MROUND(ROUNDDOWN(B34*0.8,-1),50)</f>
        <v>1200</v>
      </c>
      <c r="D33" s="46"/>
      <c r="E33" s="47">
        <f>C33-$S$1</f>
        <v>0</v>
      </c>
      <c r="F33" s="25"/>
      <c r="G33" s="26">
        <f t="shared" ref="G33:Q35" si="20">ROUND(F34*0.8,-1)</f>
        <v>1200</v>
      </c>
      <c r="H33" s="25"/>
      <c r="I33" s="26">
        <f t="shared" si="20"/>
        <v>1200</v>
      </c>
      <c r="J33" s="25"/>
      <c r="K33" s="22">
        <f t="shared" si="20"/>
        <v>1200</v>
      </c>
      <c r="L33" s="25"/>
      <c r="M33" s="26">
        <f t="shared" si="20"/>
        <v>1200</v>
      </c>
      <c r="N33" s="25"/>
      <c r="O33" s="22">
        <f t="shared" si="20"/>
        <v>1200</v>
      </c>
      <c r="P33" s="25"/>
      <c r="Q33" s="22">
        <f t="shared" si="18"/>
        <v>1200</v>
      </c>
      <c r="R33" s="25"/>
      <c r="S33" s="22">
        <f t="shared" ref="S33:AA41" si="21">ROUND(R34*0.8,-1)</f>
        <v>1200</v>
      </c>
      <c r="T33" s="25"/>
      <c r="U33" s="22">
        <f t="shared" si="19"/>
        <v>1200</v>
      </c>
      <c r="V33" s="25"/>
      <c r="W33" s="22">
        <f t="shared" si="17"/>
        <v>1200</v>
      </c>
      <c r="X33" s="25"/>
      <c r="Y33" s="22">
        <f t="shared" si="15"/>
        <v>1200</v>
      </c>
      <c r="Z33" s="25"/>
      <c r="AA33" s="22">
        <f t="shared" si="10"/>
        <v>1200</v>
      </c>
      <c r="AB33" s="14"/>
      <c r="AC33" s="22">
        <f t="shared" si="11"/>
        <v>1200</v>
      </c>
      <c r="AD33" s="25"/>
      <c r="AE33" s="22">
        <f t="shared" si="12"/>
        <v>1200</v>
      </c>
      <c r="AF33" s="14"/>
      <c r="AG33" s="11">
        <f t="shared" si="13"/>
        <v>1200</v>
      </c>
      <c r="AH33" s="404" t="s">
        <v>221</v>
      </c>
      <c r="AI33" s="405"/>
      <c r="AJ33" s="408"/>
      <c r="AK33" s="408"/>
      <c r="AL33" s="409">
        <f>AJ33+AL35</f>
        <v>0</v>
      </c>
      <c r="AM33" s="415"/>
      <c r="AN33" s="409">
        <f>AL33+AN37</f>
        <v>0</v>
      </c>
      <c r="AO33" s="415"/>
      <c r="AP33" s="409">
        <f>AN33+AP39</f>
        <v>0</v>
      </c>
      <c r="AQ33" s="410"/>
    </row>
    <row r="34" spans="1:43" s="12" customFormat="1" ht="27" hidden="1" customHeight="1" x14ac:dyDescent="0.3">
      <c r="A34" s="403"/>
      <c r="B34" s="106">
        <f>$P$1+MROUND(ROUNDDOWN(AH4*$I$1,-1),50)</f>
        <v>1500</v>
      </c>
      <c r="C34" s="107"/>
      <c r="D34" s="48">
        <f>B34-$P$1</f>
        <v>0</v>
      </c>
      <c r="E34" s="49"/>
      <c r="F34" s="27">
        <f>IF((AH5)&lt;=8,P1,P1+ROUND(INT(((AH5-8)*I1)),-1))</f>
        <v>1500</v>
      </c>
      <c r="G34" s="28"/>
      <c r="H34" s="27">
        <f>IF((AH7)&lt;=8,P1,P1+ROUND(INT(((AH7-8)*I1)),-1))</f>
        <v>1500</v>
      </c>
      <c r="I34" s="28"/>
      <c r="J34" s="30">
        <f>IF((AH9)&lt;=8,P1,P1+ROUND(INT(((AH9-8)*I1)),-1))</f>
        <v>1500</v>
      </c>
      <c r="K34" s="24"/>
      <c r="L34" s="27">
        <f>IF((AH11)&lt;=8,P1,P1+ROUND(INT(((AH11-8)*I1)),-1))</f>
        <v>1500</v>
      </c>
      <c r="M34" s="28"/>
      <c r="N34" s="30">
        <f>IF((AH13)&lt;=8,P1,P1+ROUND(INT(((AH13-8)*I1)),-1))</f>
        <v>1500</v>
      </c>
      <c r="O34" s="24"/>
      <c r="P34" s="30">
        <f>IF((AH15)&lt;=8,P1,P1+ROUND(INT(((AH15-8)*I1)),-1))</f>
        <v>1500</v>
      </c>
      <c r="Q34" s="24"/>
      <c r="R34" s="30">
        <f>IF((AH17)&lt;=8,P1,P1+ROUND(INT(((AH17-8)*I1)),-1))</f>
        <v>1500</v>
      </c>
      <c r="S34" s="24"/>
      <c r="T34" s="30">
        <f>IF((AH19)&lt;=8,P1,P1+ROUND(INT(((AH19-8)*I1)),-1))</f>
        <v>1500</v>
      </c>
      <c r="U34" s="24"/>
      <c r="V34" s="30">
        <f>IF((AH21)&lt;=8,P1,P1+ROUND(INT(((AH21-8)*I1)),-1))</f>
        <v>1500</v>
      </c>
      <c r="W34" s="24"/>
      <c r="X34" s="30">
        <f>IF((AH23)&lt;=8,P1,P1+ROUND(INT(((AH23-8)*I1)),-1))</f>
        <v>1500</v>
      </c>
      <c r="Y34" s="24"/>
      <c r="Z34" s="30">
        <f>IF((AH25)&lt;=8,P1,P1+ROUND(INT(((AH25-8)*I1)),-1))</f>
        <v>1500</v>
      </c>
      <c r="AA34" s="24"/>
      <c r="AB34" s="17">
        <f>IF((AH27)&lt;=8,P1,P1+ROUND(INT(((AH27-8)*I1)),-1))</f>
        <v>1500</v>
      </c>
      <c r="AC34" s="24"/>
      <c r="AD34" s="30">
        <f>IF((AH29)&lt;=8,P1,P1+ROUND(INT(((AH29-8)*I1)),-1))</f>
        <v>1500</v>
      </c>
      <c r="AE34" s="24"/>
      <c r="AF34" s="17">
        <f>IF((AH31)&lt;=8,P1,P1+ROUND(INT(((AH31-8)*I1)),-1))</f>
        <v>1500</v>
      </c>
      <c r="AG34" s="13"/>
      <c r="AH34" s="406"/>
      <c r="AI34" s="407"/>
      <c r="AJ34" s="408"/>
      <c r="AK34" s="408"/>
      <c r="AL34" s="411"/>
      <c r="AM34" s="416"/>
      <c r="AN34" s="411"/>
      <c r="AO34" s="416"/>
      <c r="AP34" s="411"/>
      <c r="AQ34" s="412"/>
    </row>
    <row r="35" spans="1:43" s="12" customFormat="1" ht="27" hidden="1" customHeight="1" x14ac:dyDescent="0.3">
      <c r="A35" s="402" t="str">
        <f>AJ35</f>
        <v>탄광</v>
      </c>
      <c r="B35" s="104"/>
      <c r="C35" s="105">
        <f>MROUND(ROUNDDOWN(B36*0.8,-1),50)</f>
        <v>1200</v>
      </c>
      <c r="D35" s="46"/>
      <c r="E35" s="47">
        <f>C35-$S$1</f>
        <v>0</v>
      </c>
      <c r="F35" s="25"/>
      <c r="G35" s="26">
        <f t="shared" ref="G35:Q37" si="22">ROUND(F36*0.8,-1)</f>
        <v>1200</v>
      </c>
      <c r="H35" s="25"/>
      <c r="I35" s="26">
        <f t="shared" si="22"/>
        <v>1200</v>
      </c>
      <c r="J35" s="25"/>
      <c r="K35" s="22">
        <f t="shared" si="22"/>
        <v>1200</v>
      </c>
      <c r="L35" s="25"/>
      <c r="M35" s="26">
        <f t="shared" si="22"/>
        <v>1200</v>
      </c>
      <c r="N35" s="25"/>
      <c r="O35" s="22">
        <f t="shared" si="22"/>
        <v>1200</v>
      </c>
      <c r="P35" s="25"/>
      <c r="Q35" s="22">
        <f t="shared" si="20"/>
        <v>1200</v>
      </c>
      <c r="R35" s="25"/>
      <c r="S35" s="22">
        <f t="shared" ref="S35:Y41" si="23">ROUND(R36*0.8,-1)</f>
        <v>1200</v>
      </c>
      <c r="T35" s="25"/>
      <c r="U35" s="22">
        <f t="shared" si="21"/>
        <v>1200</v>
      </c>
      <c r="V35" s="25"/>
      <c r="W35" s="22">
        <f t="shared" si="19"/>
        <v>1200</v>
      </c>
      <c r="X35" s="25"/>
      <c r="Y35" s="22">
        <f t="shared" si="17"/>
        <v>1200</v>
      </c>
      <c r="Z35" s="25"/>
      <c r="AA35" s="22">
        <f t="shared" si="15"/>
        <v>1200</v>
      </c>
      <c r="AB35" s="14"/>
      <c r="AC35" s="22">
        <f t="shared" si="10"/>
        <v>1200</v>
      </c>
      <c r="AD35" s="25"/>
      <c r="AE35" s="22">
        <f t="shared" si="11"/>
        <v>1200</v>
      </c>
      <c r="AF35" s="25"/>
      <c r="AG35" s="22">
        <f t="shared" si="12"/>
        <v>1200</v>
      </c>
      <c r="AH35" s="25"/>
      <c r="AI35" s="22">
        <f t="shared" ref="AI35:AO41" si="24">ROUND(AH36*0.8,-1)</f>
        <v>1200</v>
      </c>
      <c r="AJ35" s="425" t="s">
        <v>165</v>
      </c>
      <c r="AK35" s="426"/>
      <c r="AL35" s="408"/>
      <c r="AM35" s="408"/>
      <c r="AN35" s="417">
        <f>AL35+AN37</f>
        <v>0</v>
      </c>
      <c r="AO35" s="418"/>
      <c r="AP35" s="417">
        <f>AN35+AP39</f>
        <v>0</v>
      </c>
      <c r="AQ35" s="429"/>
    </row>
    <row r="36" spans="1:43" s="12" customFormat="1" ht="27" hidden="1" customHeight="1" x14ac:dyDescent="0.3">
      <c r="A36" s="403"/>
      <c r="B36" s="106">
        <f>$P$1+MROUND(ROUNDDOWN(AJ4*$I$1,-1),50)</f>
        <v>1500</v>
      </c>
      <c r="C36" s="107"/>
      <c r="D36" s="48">
        <f>B36-$P$1</f>
        <v>0</v>
      </c>
      <c r="E36" s="49"/>
      <c r="F36" s="27">
        <f>IF((AJ5)&lt;=8,P1,P1+ROUND(INT(((AJ5-8)*I1)),-1))</f>
        <v>1500</v>
      </c>
      <c r="G36" s="28"/>
      <c r="H36" s="27">
        <f>IF((AJ7)&lt;=8,P1,P1+ROUND(INT(((AJ7-8)*I1)),-1))</f>
        <v>1500</v>
      </c>
      <c r="I36" s="28"/>
      <c r="J36" s="30">
        <f>IF((AJ9)&lt;=8,P1,P1+ROUND(INT(((AJ9-8)*I1)),-1))</f>
        <v>1500</v>
      </c>
      <c r="K36" s="24"/>
      <c r="L36" s="27">
        <f>IF((AJ11)&lt;=8,P1,P1+ROUND(INT(((AJ11-8)*I1)),-1))</f>
        <v>1500</v>
      </c>
      <c r="M36" s="28"/>
      <c r="N36" s="30">
        <f>IF((AJ13)&lt;=8,P1,P1+ROUND(INT(((AJ13-8)*I1)),-1))</f>
        <v>1500</v>
      </c>
      <c r="O36" s="24"/>
      <c r="P36" s="30">
        <f>IF((AJ15)&lt;=8,P1,P1+ROUND(INT(((AJ15-8)*I1)),-1))</f>
        <v>1500</v>
      </c>
      <c r="Q36" s="24"/>
      <c r="R36" s="30">
        <f>IF((AJ17)&lt;=8,P1,P1+ROUND(INT(((AJ17-8)*I1)),-1))</f>
        <v>1500</v>
      </c>
      <c r="S36" s="24"/>
      <c r="T36" s="30">
        <f>IF((AJ19)&lt;=8,P1,P1+ROUND(INT(((AJ19-8)*I1)),-1))</f>
        <v>1500</v>
      </c>
      <c r="U36" s="24"/>
      <c r="V36" s="30">
        <f>IF((AJ21)&lt;=8,P1,P1+ROUND(INT(((AJ21-8)*I1)),-1))</f>
        <v>1500</v>
      </c>
      <c r="W36" s="24"/>
      <c r="X36" s="30">
        <f>IF((AJ23)&lt;=8,P1,P1+ROUND(INT(((AJ23-8)*I1)),-1))</f>
        <v>1500</v>
      </c>
      <c r="Y36" s="24"/>
      <c r="Z36" s="30">
        <f>IF((AJ25)&lt;=8,P1,P1+ROUND(INT(((AJ25-8)*I1)),-1))</f>
        <v>1500</v>
      </c>
      <c r="AA36" s="24"/>
      <c r="AB36" s="17">
        <f>IF((AJ27)&lt;=8,P1,P1+ROUND(INT(((AJ27-8)*I1)),-1))</f>
        <v>1500</v>
      </c>
      <c r="AC36" s="24"/>
      <c r="AD36" s="30">
        <f>IF((AJ29)&lt;=8,P1,P1+ROUND(INT(((AJ29-8)*I1)),-1))</f>
        <v>1500</v>
      </c>
      <c r="AE36" s="24"/>
      <c r="AF36" s="30">
        <f>IF((AJ31)&lt;=8,P1,P1+ROUND(INT(((AJ31-8)*I1)),-1))</f>
        <v>1500</v>
      </c>
      <c r="AG36" s="24"/>
      <c r="AH36" s="30">
        <f>IF((AJ33)&lt;=8,P1,P1+ROUND(INT(((AJ33-8)*I1)),-1))</f>
        <v>1500</v>
      </c>
      <c r="AI36" s="24"/>
      <c r="AJ36" s="427"/>
      <c r="AK36" s="428"/>
      <c r="AL36" s="408"/>
      <c r="AM36" s="408"/>
      <c r="AN36" s="419"/>
      <c r="AO36" s="420"/>
      <c r="AP36" s="419"/>
      <c r="AQ36" s="430"/>
    </row>
    <row r="37" spans="1:43" s="12" customFormat="1" ht="27" hidden="1" customHeight="1" x14ac:dyDescent="0.3">
      <c r="A37" s="402" t="str">
        <f>AL37</f>
        <v>문창</v>
      </c>
      <c r="B37" s="104"/>
      <c r="C37" s="105">
        <f>MROUND(ROUNDDOWN(B38*0.8,-1),50)</f>
        <v>1200</v>
      </c>
      <c r="D37" s="46"/>
      <c r="E37" s="47">
        <f>C37-$S$1</f>
        <v>0</v>
      </c>
      <c r="F37" s="25"/>
      <c r="G37" s="26">
        <f t="shared" ref="G37:Q39" si="25">ROUND(F38*0.8,-1)</f>
        <v>1200</v>
      </c>
      <c r="H37" s="25"/>
      <c r="I37" s="26">
        <f t="shared" si="25"/>
        <v>1200</v>
      </c>
      <c r="J37" s="25"/>
      <c r="K37" s="22">
        <f t="shared" si="25"/>
        <v>1200</v>
      </c>
      <c r="L37" s="25"/>
      <c r="M37" s="26">
        <f t="shared" si="25"/>
        <v>1200</v>
      </c>
      <c r="N37" s="25"/>
      <c r="O37" s="22">
        <f t="shared" si="25"/>
        <v>1200</v>
      </c>
      <c r="P37" s="25"/>
      <c r="Q37" s="22">
        <f t="shared" si="22"/>
        <v>1200</v>
      </c>
      <c r="R37" s="25"/>
      <c r="S37" s="22">
        <f t="shared" ref="S37:W41" si="26">ROUND(R38*0.8,-1)</f>
        <v>1200</v>
      </c>
      <c r="T37" s="25"/>
      <c r="U37" s="22">
        <f t="shared" si="23"/>
        <v>1200</v>
      </c>
      <c r="V37" s="25"/>
      <c r="W37" s="22">
        <f t="shared" si="21"/>
        <v>1200</v>
      </c>
      <c r="X37" s="25"/>
      <c r="Y37" s="22">
        <f t="shared" si="19"/>
        <v>1200</v>
      </c>
      <c r="Z37" s="25"/>
      <c r="AA37" s="22">
        <f t="shared" si="17"/>
        <v>1200</v>
      </c>
      <c r="AB37" s="14"/>
      <c r="AC37" s="22">
        <f t="shared" si="15"/>
        <v>1200</v>
      </c>
      <c r="AD37" s="25"/>
      <c r="AE37" s="22">
        <f t="shared" si="10"/>
        <v>1200</v>
      </c>
      <c r="AF37" s="25"/>
      <c r="AG37" s="22">
        <f t="shared" si="11"/>
        <v>1200</v>
      </c>
      <c r="AH37" s="25"/>
      <c r="AI37" s="22">
        <f t="shared" ref="AI37:AM41" si="27">ROUND(AH38*0.8,-1)</f>
        <v>1200</v>
      </c>
      <c r="AJ37" s="25"/>
      <c r="AK37" s="22">
        <f t="shared" si="24"/>
        <v>1200</v>
      </c>
      <c r="AL37" s="404" t="s">
        <v>54</v>
      </c>
      <c r="AM37" s="405"/>
      <c r="AN37" s="408"/>
      <c r="AO37" s="408"/>
      <c r="AP37" s="409">
        <f>AN37+AP39</f>
        <v>0</v>
      </c>
      <c r="AQ37" s="410"/>
    </row>
    <row r="38" spans="1:43" s="12" customFormat="1" ht="27" hidden="1" customHeight="1" x14ac:dyDescent="0.3">
      <c r="A38" s="403"/>
      <c r="B38" s="106">
        <f>$P$1+MROUND(ROUNDDOWN(AL4*$I$1,-1),50)</f>
        <v>1500</v>
      </c>
      <c r="C38" s="107"/>
      <c r="D38" s="48">
        <f>B38-$P$1</f>
        <v>0</v>
      </c>
      <c r="E38" s="49"/>
      <c r="F38" s="27">
        <f>IF((AL5)&lt;=8,P1,P1+ROUND(INT(((AL5-8)*I1)),-1))</f>
        <v>1500</v>
      </c>
      <c r="G38" s="28"/>
      <c r="H38" s="27">
        <f>IF((AL7)&lt;=8,P1,P1+ROUND(INT(((AL7-8)*I1)),-1))</f>
        <v>1500</v>
      </c>
      <c r="I38" s="28"/>
      <c r="J38" s="30">
        <f>IF((AL9)&lt;=8,P1,P1+ROUND(INT(((AL9-8)*I1)),-1))</f>
        <v>1500</v>
      </c>
      <c r="K38" s="24"/>
      <c r="L38" s="27">
        <f>IF((AL11)&lt;=8,P1,P1+ROUND(INT(((AL11-8)*I1)),-1))</f>
        <v>1500</v>
      </c>
      <c r="M38" s="28"/>
      <c r="N38" s="30">
        <f>IF((AL13)&lt;=8,P1,P1+ROUND(INT(((AL13-8)*I1)),-1))</f>
        <v>1500</v>
      </c>
      <c r="O38" s="24"/>
      <c r="P38" s="30">
        <f>IF((AL15)&lt;=8,P1,P1+ROUND(INT(((AL15-8)*I1)),-1))</f>
        <v>1500</v>
      </c>
      <c r="Q38" s="24"/>
      <c r="R38" s="30">
        <f>IF((AL17)&lt;=8,P1,P1+ROUND(INT(((AL17-8)*I1)),-1))</f>
        <v>1500</v>
      </c>
      <c r="S38" s="24"/>
      <c r="T38" s="30">
        <f>IF((AL19)&lt;=8,P1,P1+ROUND(INT(((AL19-8)*I1)),-1))</f>
        <v>1500</v>
      </c>
      <c r="U38" s="24"/>
      <c r="V38" s="30">
        <f>IF((AL21)&lt;=8,P1,P1+ROUND(INT(((AL21-8)*I1)),-1))</f>
        <v>1500</v>
      </c>
      <c r="W38" s="24"/>
      <c r="X38" s="30">
        <f>IF((AL23)&lt;=8,P1,P1+ROUND(INT(((AL23-8)*I1)),-1))</f>
        <v>1500</v>
      </c>
      <c r="Y38" s="24"/>
      <c r="Z38" s="30">
        <f>IF((AL25)&lt;=8,P1,P1+ROUND(INT(((AL25-8)*I1)),-1))</f>
        <v>1500</v>
      </c>
      <c r="AA38" s="24"/>
      <c r="AB38" s="17">
        <f>IF((AL27)&lt;=8,P1,P1+ROUND(INT(((AL27-8)*I1)),-1))</f>
        <v>1500</v>
      </c>
      <c r="AC38" s="24"/>
      <c r="AD38" s="30">
        <f>IF((AL29)&lt;=8,P1,P1+ROUND(INT(((AL29-8)*I1)),-1))</f>
        <v>1500</v>
      </c>
      <c r="AE38" s="24"/>
      <c r="AF38" s="30">
        <f>IF((AL31)&lt;=8,P1,P1+ROUND(INT(((AL31-8)*I1)),-1))</f>
        <v>1500</v>
      </c>
      <c r="AG38" s="24"/>
      <c r="AH38" s="30">
        <f>IF((AL33)&lt;=8,P1,P1+ROUND(INT(((AL33-8)*I1)),-1))</f>
        <v>1500</v>
      </c>
      <c r="AI38" s="24"/>
      <c r="AJ38" s="30">
        <f>IF((AL35)&lt;=8,P1,P1+ROUND(INT(((AL35-8)*I1)),-1))</f>
        <v>1500</v>
      </c>
      <c r="AK38" s="24"/>
      <c r="AL38" s="406"/>
      <c r="AM38" s="407"/>
      <c r="AN38" s="408"/>
      <c r="AO38" s="408"/>
      <c r="AP38" s="411"/>
      <c r="AQ38" s="412"/>
    </row>
    <row r="39" spans="1:43" s="12" customFormat="1" ht="27" hidden="1" customHeight="1" x14ac:dyDescent="0.3">
      <c r="A39" s="402" t="str">
        <f>AN39</f>
        <v>비봉</v>
      </c>
      <c r="B39" s="104"/>
      <c r="C39" s="105">
        <f>MROUND(ROUNDDOWN(B40*0.8,-1),50)</f>
        <v>1200</v>
      </c>
      <c r="D39" s="46"/>
      <c r="E39" s="47">
        <f>C39-$S$1</f>
        <v>0</v>
      </c>
      <c r="F39" s="25"/>
      <c r="G39" s="26">
        <f t="shared" ref="G39:Q41" si="28">ROUND(F40*0.8,-1)</f>
        <v>1200</v>
      </c>
      <c r="H39" s="25"/>
      <c r="I39" s="26">
        <f t="shared" si="28"/>
        <v>1200</v>
      </c>
      <c r="J39" s="25"/>
      <c r="K39" s="22">
        <f t="shared" si="28"/>
        <v>1200</v>
      </c>
      <c r="L39" s="25"/>
      <c r="M39" s="26">
        <f t="shared" si="28"/>
        <v>1200</v>
      </c>
      <c r="N39" s="25"/>
      <c r="O39" s="22">
        <f t="shared" si="28"/>
        <v>1200</v>
      </c>
      <c r="P39" s="25"/>
      <c r="Q39" s="22">
        <f t="shared" si="25"/>
        <v>1200</v>
      </c>
      <c r="R39" s="25"/>
      <c r="S39" s="22">
        <f t="shared" ref="S39:U41" si="29">ROUND(R40*0.8,-1)</f>
        <v>1200</v>
      </c>
      <c r="T39" s="25"/>
      <c r="U39" s="22">
        <f t="shared" si="26"/>
        <v>1200</v>
      </c>
      <c r="V39" s="25"/>
      <c r="W39" s="22">
        <f t="shared" si="23"/>
        <v>1200</v>
      </c>
      <c r="X39" s="25"/>
      <c r="Y39" s="22">
        <f t="shared" si="21"/>
        <v>1200</v>
      </c>
      <c r="Z39" s="25"/>
      <c r="AA39" s="22">
        <f t="shared" si="19"/>
        <v>1200</v>
      </c>
      <c r="AB39" s="14"/>
      <c r="AC39" s="22">
        <f t="shared" si="17"/>
        <v>1200</v>
      </c>
      <c r="AD39" s="25"/>
      <c r="AE39" s="22">
        <f t="shared" si="15"/>
        <v>1200</v>
      </c>
      <c r="AF39" s="25"/>
      <c r="AG39" s="22">
        <f t="shared" si="10"/>
        <v>1200</v>
      </c>
      <c r="AH39" s="25"/>
      <c r="AI39" s="22">
        <f t="shared" ref="AI39:AK41" si="30">ROUND(AH40*0.8,-1)</f>
        <v>1200</v>
      </c>
      <c r="AJ39" s="25"/>
      <c r="AK39" s="22">
        <f t="shared" si="27"/>
        <v>1200</v>
      </c>
      <c r="AL39" s="14"/>
      <c r="AM39" s="11">
        <f t="shared" si="24"/>
        <v>1200</v>
      </c>
      <c r="AN39" s="404" t="s">
        <v>236</v>
      </c>
      <c r="AO39" s="405"/>
      <c r="AP39" s="408"/>
      <c r="AQ39" s="413"/>
    </row>
    <row r="40" spans="1:43" s="12" customFormat="1" ht="27" hidden="1" customHeight="1" x14ac:dyDescent="0.3">
      <c r="A40" s="403"/>
      <c r="B40" s="106">
        <f>$P$1+MROUND(ROUNDDOWN(AN4*$I$1,-1),50)</f>
        <v>1500</v>
      </c>
      <c r="C40" s="107"/>
      <c r="D40" s="48">
        <f>B40-$P$1</f>
        <v>0</v>
      </c>
      <c r="E40" s="49"/>
      <c r="F40" s="27">
        <f>IF((AN5)&lt;=8,P1,P1+ROUND(INT(((AN5-8)*I1)),-1))</f>
        <v>1500</v>
      </c>
      <c r="G40" s="28"/>
      <c r="H40" s="27">
        <f>IF((AN7)&lt;=8,P1,P1+ROUND(INT(((AN7-8)*I1)),-1))</f>
        <v>1500</v>
      </c>
      <c r="I40" s="28"/>
      <c r="J40" s="30">
        <f>IF((AN9)&lt;=8,P1,P1+ROUND(INT(((AN9-8)*I1)),-1))</f>
        <v>1500</v>
      </c>
      <c r="K40" s="24"/>
      <c r="L40" s="27">
        <f>IF((AN11)&lt;=8,P1,P1+ROUND(INT(((AN11-8)*I1)),-1))</f>
        <v>1500</v>
      </c>
      <c r="M40" s="28"/>
      <c r="N40" s="30">
        <f>IF((AN13)&lt;=8,P1,P1+ROUND(INT(((AN13-8)*I1)),-1))</f>
        <v>1500</v>
      </c>
      <c r="O40" s="24"/>
      <c r="P40" s="30">
        <f>IF((AN15)&lt;=8,P1,P1+ROUND(INT(((AN15-8)*I1)),-1))</f>
        <v>1500</v>
      </c>
      <c r="Q40" s="24"/>
      <c r="R40" s="30">
        <f>IF((AN17)&lt;=8,P1,P1+ROUND(INT(((AN17-8)*I1)),-1))</f>
        <v>1500</v>
      </c>
      <c r="S40" s="24"/>
      <c r="T40" s="30">
        <f>IF((AN19)&lt;=8,P1,P1+ROUND(INT(((AN19-8)*I1)),-1))</f>
        <v>1500</v>
      </c>
      <c r="U40" s="24"/>
      <c r="V40" s="30">
        <f>IF((AN21)&lt;=8,P1,P1+ROUND(INT(((AN21-8)*I1)),-1))</f>
        <v>1500</v>
      </c>
      <c r="W40" s="24"/>
      <c r="X40" s="30">
        <f>IF((AN23)&lt;=8,P1,P1+ROUND(INT(((AN23-8)*I1)),-1))</f>
        <v>1500</v>
      </c>
      <c r="Y40" s="24"/>
      <c r="Z40" s="30">
        <f>IF((AN25)&lt;=8,P1,P1+ROUND(INT(((AN25-8)*I1)),-1))</f>
        <v>1500</v>
      </c>
      <c r="AA40" s="24"/>
      <c r="AB40" s="17">
        <f>IF((AN27)&lt;=8,P1,P1+ROUND(INT(((AN27-8)*I1)),-1))</f>
        <v>1500</v>
      </c>
      <c r="AC40" s="24"/>
      <c r="AD40" s="30">
        <f>IF((AN29)&lt;=8,P1,P1+ROUND(INT(((AN29-8)*I1)),-1))</f>
        <v>1500</v>
      </c>
      <c r="AE40" s="24"/>
      <c r="AF40" s="30">
        <f>IF((AN31)&lt;=8,P1,P1+ROUND(INT(((AN31-8)*I1)),-1))</f>
        <v>1500</v>
      </c>
      <c r="AG40" s="24"/>
      <c r="AH40" s="30">
        <f>IF((AN33)&lt;=8,P1,P1+ROUND(INT(((AN33-8)*I1)),-1))</f>
        <v>1500</v>
      </c>
      <c r="AI40" s="24"/>
      <c r="AJ40" s="30">
        <f>IF((AN35)&lt;=8,P1,P1+ROUND(INT(((AN35-8)*I1)),-1))</f>
        <v>1500</v>
      </c>
      <c r="AK40" s="24"/>
      <c r="AL40" s="17">
        <f>IF((AN37)&lt;=8,P1,P1+ROUND(INT(((AN37-8)*I1)),-1))</f>
        <v>1500</v>
      </c>
      <c r="AM40" s="13"/>
      <c r="AN40" s="406"/>
      <c r="AO40" s="407"/>
      <c r="AP40" s="408"/>
      <c r="AQ40" s="413"/>
    </row>
    <row r="41" spans="1:43" s="12" customFormat="1" ht="27" hidden="1" customHeight="1" x14ac:dyDescent="0.3">
      <c r="A41" s="402" t="str">
        <f>AP41</f>
        <v>백제대</v>
      </c>
      <c r="B41" s="104"/>
      <c r="C41" s="105">
        <f>MROUND(ROUNDDOWN(B42*0.8,-1),50)</f>
        <v>1200</v>
      </c>
      <c r="D41" s="46"/>
      <c r="E41" s="47">
        <f>C41-$S$1</f>
        <v>0</v>
      </c>
      <c r="F41" s="25"/>
      <c r="G41" s="26">
        <f t="shared" ref="G41:O41" si="31">ROUND(F42*0.8,-1)</f>
        <v>1200</v>
      </c>
      <c r="H41" s="25"/>
      <c r="I41" s="26">
        <f t="shared" si="31"/>
        <v>1200</v>
      </c>
      <c r="J41" s="25"/>
      <c r="K41" s="22">
        <f t="shared" si="31"/>
        <v>1200</v>
      </c>
      <c r="L41" s="25"/>
      <c r="M41" s="26">
        <f t="shared" si="31"/>
        <v>1200</v>
      </c>
      <c r="N41" s="25"/>
      <c r="O41" s="22">
        <f t="shared" si="31"/>
        <v>1200</v>
      </c>
      <c r="P41" s="25"/>
      <c r="Q41" s="22">
        <f t="shared" si="28"/>
        <v>1200</v>
      </c>
      <c r="R41" s="25"/>
      <c r="S41" s="22">
        <f t="shared" ref="S41" si="32">ROUND(R42*0.8,-1)</f>
        <v>1200</v>
      </c>
      <c r="T41" s="25"/>
      <c r="U41" s="22">
        <f t="shared" si="29"/>
        <v>1200</v>
      </c>
      <c r="V41" s="25"/>
      <c r="W41" s="22">
        <f t="shared" si="26"/>
        <v>1200</v>
      </c>
      <c r="X41" s="25"/>
      <c r="Y41" s="22">
        <f t="shared" si="23"/>
        <v>1200</v>
      </c>
      <c r="Z41" s="25"/>
      <c r="AA41" s="22">
        <f t="shared" si="21"/>
        <v>1200</v>
      </c>
      <c r="AB41" s="14"/>
      <c r="AC41" s="22">
        <f t="shared" si="19"/>
        <v>1200</v>
      </c>
      <c r="AD41" s="25"/>
      <c r="AE41" s="22">
        <f t="shared" si="17"/>
        <v>1200</v>
      </c>
      <c r="AF41" s="25"/>
      <c r="AG41" s="22">
        <f t="shared" si="15"/>
        <v>1200</v>
      </c>
      <c r="AH41" s="25"/>
      <c r="AI41" s="22">
        <f t="shared" ref="AI41" si="33">ROUND(AH42*0.8,-1)</f>
        <v>1200</v>
      </c>
      <c r="AJ41" s="25"/>
      <c r="AK41" s="22">
        <f t="shared" si="30"/>
        <v>1200</v>
      </c>
      <c r="AL41" s="14"/>
      <c r="AM41" s="11">
        <f t="shared" si="27"/>
        <v>1200</v>
      </c>
      <c r="AN41" s="14"/>
      <c r="AO41" s="11">
        <f t="shared" si="24"/>
        <v>1200</v>
      </c>
      <c r="AP41" s="404" t="s">
        <v>226</v>
      </c>
      <c r="AQ41" s="422"/>
    </row>
    <row r="42" spans="1:43" s="12" customFormat="1" ht="27" hidden="1" customHeight="1" thickBot="1" x14ac:dyDescent="0.35">
      <c r="A42" s="421"/>
      <c r="B42" s="106">
        <f>$P$1+MROUND(ROUNDDOWN(AP4*$I$1,-1),50)</f>
        <v>1500</v>
      </c>
      <c r="C42" s="107"/>
      <c r="D42" s="64">
        <f>B42-$P$1</f>
        <v>0</v>
      </c>
      <c r="E42" s="65"/>
      <c r="F42" s="37">
        <f>IF((AP5)&lt;=8,P1,P1+ROUND(INT(((AP5-8)*I1)),-1))</f>
        <v>1500</v>
      </c>
      <c r="G42" s="38"/>
      <c r="H42" s="37">
        <f>IF((AP7)&lt;=8,P1,P1+ROUND(INT(((AP7-8)*I1)),-1))</f>
        <v>1500</v>
      </c>
      <c r="I42" s="38"/>
      <c r="J42" s="39">
        <f>IF((AP9)&lt;=8,P1,P1+ROUND(INT(((AP9-8)*I1)),-1))</f>
        <v>1500</v>
      </c>
      <c r="K42" s="36"/>
      <c r="L42" s="37">
        <f>IF((AP11)&lt;=8,P1,P1+ROUND(INT(((AP11-8)*I1)),-1))</f>
        <v>1500</v>
      </c>
      <c r="M42" s="38"/>
      <c r="N42" s="39">
        <f>IF((AP13)&lt;=8,P1,P1+ROUND(INT(((AP13-8)*I1)),-1))</f>
        <v>1500</v>
      </c>
      <c r="O42" s="36"/>
      <c r="P42" s="39">
        <f>IF((AP15)&lt;=8,P1,P1+ROUND(INT(((AP15-8)*I1)),-1))</f>
        <v>1500</v>
      </c>
      <c r="Q42" s="36"/>
      <c r="R42" s="39">
        <f>IF((AP17)&lt;=8,P1,P1+ROUND(INT(((AP17-8)*I1)),-1))</f>
        <v>1500</v>
      </c>
      <c r="S42" s="36"/>
      <c r="T42" s="39">
        <f>IF((AP19)&lt;=8,P1,P1+ROUND(INT(((AP19-8)*I1)),-1))</f>
        <v>1500</v>
      </c>
      <c r="U42" s="36"/>
      <c r="V42" s="39">
        <f>IF((AP21)&lt;=8,P1,P1+ROUND(INT(((AP21-8)*I1)),-1))</f>
        <v>1500</v>
      </c>
      <c r="W42" s="36"/>
      <c r="X42" s="39">
        <f>IF((AP23)&lt;=8,P1,P1+ROUND(INT(((AP23-8)*I1)),-1))</f>
        <v>1500</v>
      </c>
      <c r="Y42" s="36"/>
      <c r="Z42" s="39">
        <f>IF((AP25)&lt;=8,P1,P1+ROUND(INT(((AP25-8)*I1)),-1))</f>
        <v>1500</v>
      </c>
      <c r="AA42" s="36"/>
      <c r="AB42" s="66">
        <f>IF((AP27)&lt;=8,P1,P1+ROUND(INT(((AP27-8)*I1)),-1))</f>
        <v>1500</v>
      </c>
      <c r="AC42" s="36"/>
      <c r="AD42" s="39">
        <f>IF((AP29)&lt;=8,P1,P1+ROUND(INT(((AP29-8)*I1)),-1))</f>
        <v>1500</v>
      </c>
      <c r="AE42" s="36"/>
      <c r="AF42" s="39">
        <f>IF((AP31)&lt;=8,P1,P1+ROUND(INT(((AP31-8)*I1)),-1))</f>
        <v>1500</v>
      </c>
      <c r="AG42" s="36"/>
      <c r="AH42" s="39">
        <f>IF((AP33)&lt;=8,P1,P1+ROUND(INT(((AP33-8)*I1)),-1))</f>
        <v>1500</v>
      </c>
      <c r="AI42" s="36"/>
      <c r="AJ42" s="39">
        <f>IF((AP35)&lt;=8,P1,P1+ROUND(INT(((AP35-8)*I1)),-1))</f>
        <v>1500</v>
      </c>
      <c r="AK42" s="36"/>
      <c r="AL42" s="39">
        <f>IF((AP37)&lt;=8,P1,P1+ROUND(INT(((AP37-8)*I1)),-1))</f>
        <v>1500</v>
      </c>
      <c r="AM42" s="36"/>
      <c r="AN42" s="39">
        <f>IF((AP39)&lt;=8,P1,P1+ROUND(INT(((AP39-8)*I1)),-1))</f>
        <v>1500</v>
      </c>
      <c r="AO42" s="36"/>
      <c r="AP42" s="423"/>
      <c r="AQ42" s="424"/>
    </row>
    <row r="43" spans="1:43" s="18" customFormat="1" ht="27" hidden="1" customHeight="1" x14ac:dyDescent="0.3">
      <c r="B43" s="104"/>
      <c r="C43" s="105">
        <f>MROUND(ROUNDDOWN(B44*0.8,-1),50)</f>
        <v>1200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t="27" hidden="1" customHeight="1" x14ac:dyDescent="0.3">
      <c r="B44" s="106">
        <f>$P$1+MROUND(ROUNDDOWN(AR4*$I$1,-1),50)</f>
        <v>1500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t="36" customHeight="1" x14ac:dyDescent="0.3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t="79.5" customHeight="1" x14ac:dyDescent="0.3">
      <c r="A46" s="199"/>
      <c r="L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t="16.5" customHeight="1" x14ac:dyDescent="0.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t="16.5" customHeight="1" x14ac:dyDescent="0.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t="16.5" customHeight="1" x14ac:dyDescent="0.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x14ac:dyDescent="0.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x14ac:dyDescent="0.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x14ac:dyDescent="0.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x14ac:dyDescent="0.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x14ac:dyDescent="0.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x14ac:dyDescent="0.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x14ac:dyDescent="0.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x14ac:dyDescent="0.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x14ac:dyDescent="0.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x14ac:dyDescent="0.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x14ac:dyDescent="0.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 x14ac:dyDescent="0.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 x14ac:dyDescent="0.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 x14ac:dyDescent="0.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 x14ac:dyDescent="0.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 x14ac:dyDescent="0.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 x14ac:dyDescent="0.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 x14ac:dyDescent="0.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 x14ac:dyDescent="0.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 x14ac:dyDescent="0.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 x14ac:dyDescent="0.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 x14ac:dyDescent="0.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 x14ac:dyDescent="0.3">
      <c r="L72" s="8"/>
      <c r="M72" s="8"/>
    </row>
  </sheetData>
  <mergeCells count="246">
    <mergeCell ref="A39:A40"/>
    <mergeCell ref="AN39:AO40"/>
    <mergeCell ref="AP39:AQ40"/>
    <mergeCell ref="A41:A42"/>
    <mergeCell ref="AP41:AQ42"/>
    <mergeCell ref="F3:Y3"/>
    <mergeCell ref="A35:A36"/>
    <mergeCell ref="AJ35:AK36"/>
    <mergeCell ref="AL35:AM36"/>
    <mergeCell ref="AN35:AO36"/>
    <mergeCell ref="AP35:AQ36"/>
    <mergeCell ref="A37:A38"/>
    <mergeCell ref="AL37:AM38"/>
    <mergeCell ref="AN37:AO38"/>
    <mergeCell ref="AP37:AQ38"/>
    <mergeCell ref="A33:A34"/>
    <mergeCell ref="AH33:AI34"/>
    <mergeCell ref="AJ33:AK34"/>
    <mergeCell ref="AL33:AM34"/>
    <mergeCell ref="AN33:AO34"/>
    <mergeCell ref="AP33:AQ34"/>
    <mergeCell ref="AN29:AO30"/>
    <mergeCell ref="AP29:AQ30"/>
    <mergeCell ref="A31:A32"/>
    <mergeCell ref="AF31:AG32"/>
    <mergeCell ref="AH31:AI32"/>
    <mergeCell ref="AJ31:AK32"/>
    <mergeCell ref="AL31:AM32"/>
    <mergeCell ref="AN31:AO32"/>
    <mergeCell ref="AP31:AQ32"/>
    <mergeCell ref="AJ27:AK28"/>
    <mergeCell ref="AL27:AM28"/>
    <mergeCell ref="AN27:AO28"/>
    <mergeCell ref="AP27:AQ28"/>
    <mergeCell ref="A29:A30"/>
    <mergeCell ref="AD29:AE30"/>
    <mergeCell ref="AF29:AG30"/>
    <mergeCell ref="AH29:AI30"/>
    <mergeCell ref="AJ29:AK30"/>
    <mergeCell ref="AL29:AM30"/>
    <mergeCell ref="AH25:AI26"/>
    <mergeCell ref="AJ25:AK26"/>
    <mergeCell ref="AL25:AM26"/>
    <mergeCell ref="A27:A28"/>
    <mergeCell ref="AB27:AC28"/>
    <mergeCell ref="AD27:AE28"/>
    <mergeCell ref="AF27:AG28"/>
    <mergeCell ref="AH27:AI28"/>
    <mergeCell ref="AH23:AI24"/>
    <mergeCell ref="AJ23:AK24"/>
    <mergeCell ref="AL23:AM24"/>
    <mergeCell ref="AN23:AO24"/>
    <mergeCell ref="A25:A26"/>
    <mergeCell ref="Z25:AA26"/>
    <mergeCell ref="AB25:AC26"/>
    <mergeCell ref="AD25:AE26"/>
    <mergeCell ref="AF25:AG26"/>
    <mergeCell ref="A23:A24"/>
    <mergeCell ref="X23:Y24"/>
    <mergeCell ref="Z23:AA24"/>
    <mergeCell ref="AB23:AC24"/>
    <mergeCell ref="AD23:AE24"/>
    <mergeCell ref="AF23:AG24"/>
    <mergeCell ref="AJ21:AK22"/>
    <mergeCell ref="AL21:AM22"/>
    <mergeCell ref="AN21:AO22"/>
    <mergeCell ref="AP21:AQ22"/>
    <mergeCell ref="AJ19:AK20"/>
    <mergeCell ref="AL19:AM20"/>
    <mergeCell ref="AN19:AO20"/>
    <mergeCell ref="AP19:AQ20"/>
    <mergeCell ref="AN25:AO26"/>
    <mergeCell ref="AP25:AQ26"/>
    <mergeCell ref="AP23:AQ24"/>
    <mergeCell ref="A21:A22"/>
    <mergeCell ref="V21:W22"/>
    <mergeCell ref="X21:Y22"/>
    <mergeCell ref="Z21:AA22"/>
    <mergeCell ref="AB21:AC22"/>
    <mergeCell ref="AD21:AE22"/>
    <mergeCell ref="AP17:AQ18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D17:AE18"/>
    <mergeCell ref="AF17:AG18"/>
    <mergeCell ref="AH17:AI18"/>
    <mergeCell ref="AJ17:AK18"/>
    <mergeCell ref="AL17:AM18"/>
    <mergeCell ref="AN17:AO18"/>
    <mergeCell ref="AF21:AG22"/>
    <mergeCell ref="AH21:AI22"/>
    <mergeCell ref="A17:A18"/>
    <mergeCell ref="R17:S18"/>
    <mergeCell ref="T17:U18"/>
    <mergeCell ref="V17:W18"/>
    <mergeCell ref="X17:Y18"/>
    <mergeCell ref="Z17:AA18"/>
    <mergeCell ref="AB17:AC18"/>
    <mergeCell ref="Z15:AA16"/>
    <mergeCell ref="AB15:AC16"/>
    <mergeCell ref="AN13:AO14"/>
    <mergeCell ref="AP13:AQ14"/>
    <mergeCell ref="A15:A16"/>
    <mergeCell ref="P15:Q16"/>
    <mergeCell ref="R15:S16"/>
    <mergeCell ref="T15:U16"/>
    <mergeCell ref="V15:W16"/>
    <mergeCell ref="X15:Y16"/>
    <mergeCell ref="X13:Y14"/>
    <mergeCell ref="Z13:AA14"/>
    <mergeCell ref="AB13:AC14"/>
    <mergeCell ref="AD13:AE14"/>
    <mergeCell ref="AF13:AG14"/>
    <mergeCell ref="AH13:AI14"/>
    <mergeCell ref="AL15:AM16"/>
    <mergeCell ref="AN15:AO16"/>
    <mergeCell ref="AP15:AQ16"/>
    <mergeCell ref="AD15:AE16"/>
    <mergeCell ref="AF15:AG16"/>
    <mergeCell ref="AH15:AI16"/>
    <mergeCell ref="AJ15:AK16"/>
    <mergeCell ref="A13:A14"/>
    <mergeCell ref="N13:O14"/>
    <mergeCell ref="P13:Q14"/>
    <mergeCell ref="R13:S14"/>
    <mergeCell ref="T13:U14"/>
    <mergeCell ref="V13:W14"/>
    <mergeCell ref="X11:Y12"/>
    <mergeCell ref="Z11:AA12"/>
    <mergeCell ref="AB11:AC12"/>
    <mergeCell ref="AL9:AM10"/>
    <mergeCell ref="AJ13:AK14"/>
    <mergeCell ref="AL13:AM14"/>
    <mergeCell ref="AN9:AO10"/>
    <mergeCell ref="AP9:AQ10"/>
    <mergeCell ref="A11:A12"/>
    <mergeCell ref="L11:M12"/>
    <mergeCell ref="N11:O12"/>
    <mergeCell ref="P11:Q12"/>
    <mergeCell ref="R11:S12"/>
    <mergeCell ref="T11:U12"/>
    <mergeCell ref="V11:W12"/>
    <mergeCell ref="Z9:AA10"/>
    <mergeCell ref="AB9:AC10"/>
    <mergeCell ref="AD9:AE10"/>
    <mergeCell ref="AF9:AG10"/>
    <mergeCell ref="AH9:AI10"/>
    <mergeCell ref="AJ9:AK10"/>
    <mergeCell ref="AJ11:AK12"/>
    <mergeCell ref="AL11:AM12"/>
    <mergeCell ref="AN11:AO12"/>
    <mergeCell ref="AP11:AQ12"/>
    <mergeCell ref="AD11:AE12"/>
    <mergeCell ref="AF11:AG12"/>
    <mergeCell ref="AH11:AI12"/>
    <mergeCell ref="AP7:A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AD7:AE8"/>
    <mergeCell ref="AF7:AG8"/>
    <mergeCell ref="AH7:AI8"/>
    <mergeCell ref="AJ7:AK8"/>
    <mergeCell ref="AL7:AM8"/>
    <mergeCell ref="AN7:AO8"/>
    <mergeCell ref="R7:S8"/>
    <mergeCell ref="T7:U8"/>
    <mergeCell ref="V7:W8"/>
    <mergeCell ref="X7:Y8"/>
    <mergeCell ref="Z7:AA8"/>
    <mergeCell ref="AB7:AC8"/>
    <mergeCell ref="A7:A8"/>
    <mergeCell ref="H7:I8"/>
    <mergeCell ref="J7:K8"/>
    <mergeCell ref="L7:M8"/>
    <mergeCell ref="N7:O8"/>
    <mergeCell ref="P7:Q8"/>
    <mergeCell ref="AF5:AG6"/>
    <mergeCell ref="AH5:AI6"/>
    <mergeCell ref="AJ5:AK6"/>
    <mergeCell ref="AL5:AM6"/>
    <mergeCell ref="AN5:AO6"/>
    <mergeCell ref="AP5:AQ6"/>
    <mergeCell ref="T5:U6"/>
    <mergeCell ref="V5:W6"/>
    <mergeCell ref="X5:Y6"/>
    <mergeCell ref="Z5:AA6"/>
    <mergeCell ref="AB5:AC6"/>
    <mergeCell ref="AD5:AE6"/>
    <mergeCell ref="AN4:AO4"/>
    <mergeCell ref="AP4:AQ4"/>
    <mergeCell ref="AD4:AE4"/>
    <mergeCell ref="AF4:AG4"/>
    <mergeCell ref="AH4:AI4"/>
    <mergeCell ref="AJ4:AK4"/>
    <mergeCell ref="AL4:AM4"/>
    <mergeCell ref="A5:A6"/>
    <mergeCell ref="F5:G6"/>
    <mergeCell ref="H5:I6"/>
    <mergeCell ref="J5:K6"/>
    <mergeCell ref="L5:M6"/>
    <mergeCell ref="N5:O6"/>
    <mergeCell ref="P5:Q6"/>
    <mergeCell ref="R5:S6"/>
    <mergeCell ref="AB4:AC4"/>
    <mergeCell ref="P4:Q4"/>
    <mergeCell ref="R4:S4"/>
    <mergeCell ref="T4:U4"/>
    <mergeCell ref="V4:W4"/>
    <mergeCell ref="X4:Y4"/>
    <mergeCell ref="Z4:AA4"/>
    <mergeCell ref="A4:C4"/>
    <mergeCell ref="D4:E4"/>
    <mergeCell ref="F4:G4"/>
    <mergeCell ref="H4:I4"/>
    <mergeCell ref="J4:K4"/>
    <mergeCell ref="L4:M4"/>
    <mergeCell ref="N4:O4"/>
    <mergeCell ref="Z3:AA3"/>
    <mergeCell ref="AB3:AC3"/>
    <mergeCell ref="I1:K1"/>
    <mergeCell ref="P1:Q1"/>
    <mergeCell ref="S1:T1"/>
    <mergeCell ref="X1:Y1"/>
    <mergeCell ref="B2:AQ2"/>
    <mergeCell ref="B3:E3"/>
    <mergeCell ref="AL3:AM3"/>
    <mergeCell ref="AN3:AO3"/>
    <mergeCell ref="AP3:AQ3"/>
    <mergeCell ref="AD3:AE3"/>
    <mergeCell ref="AF3:AG3"/>
    <mergeCell ref="AH3:AI3"/>
    <mergeCell ref="AJ3:AK3"/>
  </mergeCells>
  <phoneticPr fontId="3" type="noConversion"/>
  <pageMargins left="0.38" right="0.35" top="0.74803149606299213" bottom="0.74803149606299213" header="0.31496062992125984" footer="0.31496062992125984"/>
  <pageSetup paperSize="8" scale="86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137"/>
  <sheetViews>
    <sheetView topLeftCell="A8" zoomScale="60" zoomScaleNormal="60" workbookViewId="0">
      <selection activeCell="G17" sqref="G17"/>
    </sheetView>
  </sheetViews>
  <sheetFormatPr defaultColWidth="3" defaultRowHeight="16.5" x14ac:dyDescent="0.3"/>
  <cols>
    <col min="1" max="1" width="15.875" style="2" customWidth="1"/>
    <col min="2" max="3" width="10" style="2" customWidth="1"/>
    <col min="4" max="5" width="10" style="2" hidden="1" customWidth="1"/>
    <col min="6" max="39" width="8.375" style="1" customWidth="1"/>
    <col min="40" max="45" width="10" style="1" hidden="1" customWidth="1"/>
    <col min="46" max="49" width="10" style="2" hidden="1" customWidth="1"/>
    <col min="50" max="50" width="10" style="2" customWidth="1"/>
    <col min="51" max="61" width="3.5" style="2" customWidth="1"/>
    <col min="62" max="249" width="3" style="2"/>
    <col min="250" max="251" width="3" style="2" customWidth="1"/>
    <col min="252" max="299" width="4.25" style="2" customWidth="1"/>
    <col min="300" max="301" width="3" style="2" customWidth="1"/>
    <col min="302" max="505" width="3" style="2"/>
    <col min="506" max="507" width="3" style="2" customWidth="1"/>
    <col min="508" max="555" width="4.25" style="2" customWidth="1"/>
    <col min="556" max="557" width="3" style="2" customWidth="1"/>
    <col min="558" max="761" width="3" style="2"/>
    <col min="762" max="763" width="3" style="2" customWidth="1"/>
    <col min="764" max="811" width="4.25" style="2" customWidth="1"/>
    <col min="812" max="813" width="3" style="2" customWidth="1"/>
    <col min="814" max="1017" width="3" style="2"/>
    <col min="1018" max="1019" width="3" style="2" customWidth="1"/>
    <col min="1020" max="1067" width="4.25" style="2" customWidth="1"/>
    <col min="1068" max="1069" width="3" style="2" customWidth="1"/>
    <col min="1070" max="1273" width="3" style="2"/>
    <col min="1274" max="1275" width="3" style="2" customWidth="1"/>
    <col min="1276" max="1323" width="4.25" style="2" customWidth="1"/>
    <col min="1324" max="1325" width="3" style="2" customWidth="1"/>
    <col min="1326" max="1529" width="3" style="2"/>
    <col min="1530" max="1531" width="3" style="2" customWidth="1"/>
    <col min="1532" max="1579" width="4.25" style="2" customWidth="1"/>
    <col min="1580" max="1581" width="3" style="2" customWidth="1"/>
    <col min="1582" max="1785" width="3" style="2"/>
    <col min="1786" max="1787" width="3" style="2" customWidth="1"/>
    <col min="1788" max="1835" width="4.25" style="2" customWidth="1"/>
    <col min="1836" max="1837" width="3" style="2" customWidth="1"/>
    <col min="1838" max="2041" width="3" style="2"/>
    <col min="2042" max="2043" width="3" style="2" customWidth="1"/>
    <col min="2044" max="2091" width="4.25" style="2" customWidth="1"/>
    <col min="2092" max="2093" width="3" style="2" customWidth="1"/>
    <col min="2094" max="2297" width="3" style="2"/>
    <col min="2298" max="2299" width="3" style="2" customWidth="1"/>
    <col min="2300" max="2347" width="4.25" style="2" customWidth="1"/>
    <col min="2348" max="2349" width="3" style="2" customWidth="1"/>
    <col min="2350" max="2553" width="3" style="2"/>
    <col min="2554" max="2555" width="3" style="2" customWidth="1"/>
    <col min="2556" max="2603" width="4.25" style="2" customWidth="1"/>
    <col min="2604" max="2605" width="3" style="2" customWidth="1"/>
    <col min="2606" max="2809" width="3" style="2"/>
    <col min="2810" max="2811" width="3" style="2" customWidth="1"/>
    <col min="2812" max="2859" width="4.25" style="2" customWidth="1"/>
    <col min="2860" max="2861" width="3" style="2" customWidth="1"/>
    <col min="2862" max="3065" width="3" style="2"/>
    <col min="3066" max="3067" width="3" style="2" customWidth="1"/>
    <col min="3068" max="3115" width="4.25" style="2" customWidth="1"/>
    <col min="3116" max="3117" width="3" style="2" customWidth="1"/>
    <col min="3118" max="3321" width="3" style="2"/>
    <col min="3322" max="3323" width="3" style="2" customWidth="1"/>
    <col min="3324" max="3371" width="4.25" style="2" customWidth="1"/>
    <col min="3372" max="3373" width="3" style="2" customWidth="1"/>
    <col min="3374" max="3577" width="3" style="2"/>
    <col min="3578" max="3579" width="3" style="2" customWidth="1"/>
    <col min="3580" max="3627" width="4.25" style="2" customWidth="1"/>
    <col min="3628" max="3629" width="3" style="2" customWidth="1"/>
    <col min="3630" max="3833" width="3" style="2"/>
    <col min="3834" max="3835" width="3" style="2" customWidth="1"/>
    <col min="3836" max="3883" width="4.25" style="2" customWidth="1"/>
    <col min="3884" max="3885" width="3" style="2" customWidth="1"/>
    <col min="3886" max="4089" width="3" style="2"/>
    <col min="4090" max="4091" width="3" style="2" customWidth="1"/>
    <col min="4092" max="4139" width="4.25" style="2" customWidth="1"/>
    <col min="4140" max="4141" width="3" style="2" customWidth="1"/>
    <col min="4142" max="4345" width="3" style="2"/>
    <col min="4346" max="4347" width="3" style="2" customWidth="1"/>
    <col min="4348" max="4395" width="4.25" style="2" customWidth="1"/>
    <col min="4396" max="4397" width="3" style="2" customWidth="1"/>
    <col min="4398" max="4601" width="3" style="2"/>
    <col min="4602" max="4603" width="3" style="2" customWidth="1"/>
    <col min="4604" max="4651" width="4.25" style="2" customWidth="1"/>
    <col min="4652" max="4653" width="3" style="2" customWidth="1"/>
    <col min="4654" max="4857" width="3" style="2"/>
    <col min="4858" max="4859" width="3" style="2" customWidth="1"/>
    <col min="4860" max="4907" width="4.25" style="2" customWidth="1"/>
    <col min="4908" max="4909" width="3" style="2" customWidth="1"/>
    <col min="4910" max="5113" width="3" style="2"/>
    <col min="5114" max="5115" width="3" style="2" customWidth="1"/>
    <col min="5116" max="5163" width="4.25" style="2" customWidth="1"/>
    <col min="5164" max="5165" width="3" style="2" customWidth="1"/>
    <col min="5166" max="5369" width="3" style="2"/>
    <col min="5370" max="5371" width="3" style="2" customWidth="1"/>
    <col min="5372" max="5419" width="4.25" style="2" customWidth="1"/>
    <col min="5420" max="5421" width="3" style="2" customWidth="1"/>
    <col min="5422" max="5625" width="3" style="2"/>
    <col min="5626" max="5627" width="3" style="2" customWidth="1"/>
    <col min="5628" max="5675" width="4.25" style="2" customWidth="1"/>
    <col min="5676" max="5677" width="3" style="2" customWidth="1"/>
    <col min="5678" max="5881" width="3" style="2"/>
    <col min="5882" max="5883" width="3" style="2" customWidth="1"/>
    <col min="5884" max="5931" width="4.25" style="2" customWidth="1"/>
    <col min="5932" max="5933" width="3" style="2" customWidth="1"/>
    <col min="5934" max="6137" width="3" style="2"/>
    <col min="6138" max="6139" width="3" style="2" customWidth="1"/>
    <col min="6140" max="6187" width="4.25" style="2" customWidth="1"/>
    <col min="6188" max="6189" width="3" style="2" customWidth="1"/>
    <col min="6190" max="6393" width="3" style="2"/>
    <col min="6394" max="6395" width="3" style="2" customWidth="1"/>
    <col min="6396" max="6443" width="4.25" style="2" customWidth="1"/>
    <col min="6444" max="6445" width="3" style="2" customWidth="1"/>
    <col min="6446" max="6649" width="3" style="2"/>
    <col min="6650" max="6651" width="3" style="2" customWidth="1"/>
    <col min="6652" max="6699" width="4.25" style="2" customWidth="1"/>
    <col min="6700" max="6701" width="3" style="2" customWidth="1"/>
    <col min="6702" max="6905" width="3" style="2"/>
    <col min="6906" max="6907" width="3" style="2" customWidth="1"/>
    <col min="6908" max="6955" width="4.25" style="2" customWidth="1"/>
    <col min="6956" max="6957" width="3" style="2" customWidth="1"/>
    <col min="6958" max="7161" width="3" style="2"/>
    <col min="7162" max="7163" width="3" style="2" customWidth="1"/>
    <col min="7164" max="7211" width="4.25" style="2" customWidth="1"/>
    <col min="7212" max="7213" width="3" style="2" customWidth="1"/>
    <col min="7214" max="7417" width="3" style="2"/>
    <col min="7418" max="7419" width="3" style="2" customWidth="1"/>
    <col min="7420" max="7467" width="4.25" style="2" customWidth="1"/>
    <col min="7468" max="7469" width="3" style="2" customWidth="1"/>
    <col min="7470" max="7673" width="3" style="2"/>
    <col min="7674" max="7675" width="3" style="2" customWidth="1"/>
    <col min="7676" max="7723" width="4.25" style="2" customWidth="1"/>
    <col min="7724" max="7725" width="3" style="2" customWidth="1"/>
    <col min="7726" max="7929" width="3" style="2"/>
    <col min="7930" max="7931" width="3" style="2" customWidth="1"/>
    <col min="7932" max="7979" width="4.25" style="2" customWidth="1"/>
    <col min="7980" max="7981" width="3" style="2" customWidth="1"/>
    <col min="7982" max="8185" width="3" style="2"/>
    <col min="8186" max="8187" width="3" style="2" customWidth="1"/>
    <col min="8188" max="8235" width="4.25" style="2" customWidth="1"/>
    <col min="8236" max="8237" width="3" style="2" customWidth="1"/>
    <col min="8238" max="8441" width="3" style="2"/>
    <col min="8442" max="8443" width="3" style="2" customWidth="1"/>
    <col min="8444" max="8491" width="4.25" style="2" customWidth="1"/>
    <col min="8492" max="8493" width="3" style="2" customWidth="1"/>
    <col min="8494" max="8697" width="3" style="2"/>
    <col min="8698" max="8699" width="3" style="2" customWidth="1"/>
    <col min="8700" max="8747" width="4.25" style="2" customWidth="1"/>
    <col min="8748" max="8749" width="3" style="2" customWidth="1"/>
    <col min="8750" max="8953" width="3" style="2"/>
    <col min="8954" max="8955" width="3" style="2" customWidth="1"/>
    <col min="8956" max="9003" width="4.25" style="2" customWidth="1"/>
    <col min="9004" max="9005" width="3" style="2" customWidth="1"/>
    <col min="9006" max="9209" width="3" style="2"/>
    <col min="9210" max="9211" width="3" style="2" customWidth="1"/>
    <col min="9212" max="9259" width="4.25" style="2" customWidth="1"/>
    <col min="9260" max="9261" width="3" style="2" customWidth="1"/>
    <col min="9262" max="9465" width="3" style="2"/>
    <col min="9466" max="9467" width="3" style="2" customWidth="1"/>
    <col min="9468" max="9515" width="4.25" style="2" customWidth="1"/>
    <col min="9516" max="9517" width="3" style="2" customWidth="1"/>
    <col min="9518" max="9721" width="3" style="2"/>
    <col min="9722" max="9723" width="3" style="2" customWidth="1"/>
    <col min="9724" max="9771" width="4.25" style="2" customWidth="1"/>
    <col min="9772" max="9773" width="3" style="2" customWidth="1"/>
    <col min="9774" max="9977" width="3" style="2"/>
    <col min="9978" max="9979" width="3" style="2" customWidth="1"/>
    <col min="9980" max="10027" width="4.25" style="2" customWidth="1"/>
    <col min="10028" max="10029" width="3" style="2" customWidth="1"/>
    <col min="10030" max="10233" width="3" style="2"/>
    <col min="10234" max="10235" width="3" style="2" customWidth="1"/>
    <col min="10236" max="10283" width="4.25" style="2" customWidth="1"/>
    <col min="10284" max="10285" width="3" style="2" customWidth="1"/>
    <col min="10286" max="10489" width="3" style="2"/>
    <col min="10490" max="10491" width="3" style="2" customWidth="1"/>
    <col min="10492" max="10539" width="4.25" style="2" customWidth="1"/>
    <col min="10540" max="10541" width="3" style="2" customWidth="1"/>
    <col min="10542" max="10745" width="3" style="2"/>
    <col min="10746" max="10747" width="3" style="2" customWidth="1"/>
    <col min="10748" max="10795" width="4.25" style="2" customWidth="1"/>
    <col min="10796" max="10797" width="3" style="2" customWidth="1"/>
    <col min="10798" max="11001" width="3" style="2"/>
    <col min="11002" max="11003" width="3" style="2" customWidth="1"/>
    <col min="11004" max="11051" width="4.25" style="2" customWidth="1"/>
    <col min="11052" max="11053" width="3" style="2" customWidth="1"/>
    <col min="11054" max="11257" width="3" style="2"/>
    <col min="11258" max="11259" width="3" style="2" customWidth="1"/>
    <col min="11260" max="11307" width="4.25" style="2" customWidth="1"/>
    <col min="11308" max="11309" width="3" style="2" customWidth="1"/>
    <col min="11310" max="11513" width="3" style="2"/>
    <col min="11514" max="11515" width="3" style="2" customWidth="1"/>
    <col min="11516" max="11563" width="4.25" style="2" customWidth="1"/>
    <col min="11564" max="11565" width="3" style="2" customWidth="1"/>
    <col min="11566" max="11769" width="3" style="2"/>
    <col min="11770" max="11771" width="3" style="2" customWidth="1"/>
    <col min="11772" max="11819" width="4.25" style="2" customWidth="1"/>
    <col min="11820" max="11821" width="3" style="2" customWidth="1"/>
    <col min="11822" max="12025" width="3" style="2"/>
    <col min="12026" max="12027" width="3" style="2" customWidth="1"/>
    <col min="12028" max="12075" width="4.25" style="2" customWidth="1"/>
    <col min="12076" max="12077" width="3" style="2" customWidth="1"/>
    <col min="12078" max="12281" width="3" style="2"/>
    <col min="12282" max="12283" width="3" style="2" customWidth="1"/>
    <col min="12284" max="12331" width="4.25" style="2" customWidth="1"/>
    <col min="12332" max="12333" width="3" style="2" customWidth="1"/>
    <col min="12334" max="12537" width="3" style="2"/>
    <col min="12538" max="12539" width="3" style="2" customWidth="1"/>
    <col min="12540" max="12587" width="4.25" style="2" customWidth="1"/>
    <col min="12588" max="12589" width="3" style="2" customWidth="1"/>
    <col min="12590" max="12793" width="3" style="2"/>
    <col min="12794" max="12795" width="3" style="2" customWidth="1"/>
    <col min="12796" max="12843" width="4.25" style="2" customWidth="1"/>
    <col min="12844" max="12845" width="3" style="2" customWidth="1"/>
    <col min="12846" max="13049" width="3" style="2"/>
    <col min="13050" max="13051" width="3" style="2" customWidth="1"/>
    <col min="13052" max="13099" width="4.25" style="2" customWidth="1"/>
    <col min="13100" max="13101" width="3" style="2" customWidth="1"/>
    <col min="13102" max="13305" width="3" style="2"/>
    <col min="13306" max="13307" width="3" style="2" customWidth="1"/>
    <col min="13308" max="13355" width="4.25" style="2" customWidth="1"/>
    <col min="13356" max="13357" width="3" style="2" customWidth="1"/>
    <col min="13358" max="13561" width="3" style="2"/>
    <col min="13562" max="13563" width="3" style="2" customWidth="1"/>
    <col min="13564" max="13611" width="4.25" style="2" customWidth="1"/>
    <col min="13612" max="13613" width="3" style="2" customWidth="1"/>
    <col min="13614" max="13817" width="3" style="2"/>
    <col min="13818" max="13819" width="3" style="2" customWidth="1"/>
    <col min="13820" max="13867" width="4.25" style="2" customWidth="1"/>
    <col min="13868" max="13869" width="3" style="2" customWidth="1"/>
    <col min="13870" max="14073" width="3" style="2"/>
    <col min="14074" max="14075" width="3" style="2" customWidth="1"/>
    <col min="14076" max="14123" width="4.25" style="2" customWidth="1"/>
    <col min="14124" max="14125" width="3" style="2" customWidth="1"/>
    <col min="14126" max="14329" width="3" style="2"/>
    <col min="14330" max="14331" width="3" style="2" customWidth="1"/>
    <col min="14332" max="14379" width="4.25" style="2" customWidth="1"/>
    <col min="14380" max="14381" width="3" style="2" customWidth="1"/>
    <col min="14382" max="14585" width="3" style="2"/>
    <col min="14586" max="14587" width="3" style="2" customWidth="1"/>
    <col min="14588" max="14635" width="4.25" style="2" customWidth="1"/>
    <col min="14636" max="14637" width="3" style="2" customWidth="1"/>
    <col min="14638" max="14841" width="3" style="2"/>
    <col min="14842" max="14843" width="3" style="2" customWidth="1"/>
    <col min="14844" max="14891" width="4.25" style="2" customWidth="1"/>
    <col min="14892" max="14893" width="3" style="2" customWidth="1"/>
    <col min="14894" max="15097" width="3" style="2"/>
    <col min="15098" max="15099" width="3" style="2" customWidth="1"/>
    <col min="15100" max="15147" width="4.25" style="2" customWidth="1"/>
    <col min="15148" max="15149" width="3" style="2" customWidth="1"/>
    <col min="15150" max="15353" width="3" style="2"/>
    <col min="15354" max="15355" width="3" style="2" customWidth="1"/>
    <col min="15356" max="15403" width="4.25" style="2" customWidth="1"/>
    <col min="15404" max="15405" width="3" style="2" customWidth="1"/>
    <col min="15406" max="15609" width="3" style="2"/>
    <col min="15610" max="15611" width="3" style="2" customWidth="1"/>
    <col min="15612" max="15659" width="4.25" style="2" customWidth="1"/>
    <col min="15660" max="15661" width="3" style="2" customWidth="1"/>
    <col min="15662" max="15865" width="3" style="2"/>
    <col min="15866" max="15867" width="3" style="2" customWidth="1"/>
    <col min="15868" max="15915" width="4.25" style="2" customWidth="1"/>
    <col min="15916" max="15917" width="3" style="2" customWidth="1"/>
    <col min="15918" max="16121" width="3" style="2"/>
    <col min="16122" max="16123" width="3" style="2" customWidth="1"/>
    <col min="16124" max="16171" width="4.25" style="2" customWidth="1"/>
    <col min="16172" max="16173" width="3" style="2" customWidth="1"/>
    <col min="16174" max="16384" width="3" style="2"/>
  </cols>
  <sheetData>
    <row r="1" spans="1:50" ht="26.25" hidden="1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</row>
    <row r="2" spans="1:50" ht="47.25" thickBot="1" x14ac:dyDescent="0.35">
      <c r="B2" s="513" t="s">
        <v>297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3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50" s="170" customFormat="1" ht="60.75" customHeight="1" thickBot="1" x14ac:dyDescent="0.35">
      <c r="A3" s="165" t="s">
        <v>48</v>
      </c>
      <c r="B3" s="514" t="s">
        <v>238</v>
      </c>
      <c r="C3" s="515"/>
      <c r="D3" s="515"/>
      <c r="E3" s="516"/>
      <c r="F3" s="517" t="s">
        <v>240</v>
      </c>
      <c r="G3" s="697"/>
      <c r="H3" s="697"/>
      <c r="I3" s="697"/>
      <c r="J3" s="697"/>
      <c r="K3" s="697"/>
      <c r="L3" s="697"/>
      <c r="M3" s="697"/>
      <c r="N3" s="697"/>
      <c r="O3" s="697"/>
      <c r="P3" s="697"/>
      <c r="Q3" s="697"/>
      <c r="R3" s="697"/>
      <c r="S3" s="697"/>
      <c r="T3" s="697"/>
      <c r="U3" s="697"/>
      <c r="V3" s="697"/>
      <c r="W3" s="697"/>
      <c r="X3" s="697"/>
      <c r="Y3" s="697"/>
      <c r="Z3" s="697"/>
      <c r="AA3" s="697"/>
      <c r="AB3" s="841" t="s">
        <v>296</v>
      </c>
      <c r="AC3" s="842"/>
      <c r="AD3" s="842"/>
      <c r="AE3" s="842"/>
      <c r="AF3" s="842"/>
      <c r="AG3" s="842"/>
      <c r="AH3" s="842"/>
      <c r="AI3" s="842"/>
      <c r="AJ3" s="842"/>
      <c r="AK3" s="842"/>
      <c r="AL3" s="842"/>
      <c r="AM3" s="843"/>
      <c r="AN3" s="387"/>
      <c r="AO3" s="387"/>
      <c r="AP3" s="387"/>
      <c r="AQ3" s="387"/>
      <c r="AR3" s="387"/>
      <c r="AS3" s="387"/>
      <c r="AT3" s="387"/>
      <c r="AU3" s="387"/>
      <c r="AV3" s="387"/>
      <c r="AW3" s="388"/>
      <c r="AX3" s="225"/>
    </row>
    <row r="4" spans="1:50" s="139" customFormat="1" ht="60.75" customHeight="1" x14ac:dyDescent="0.3">
      <c r="A4" s="507" t="s">
        <v>315</v>
      </c>
      <c r="B4" s="508"/>
      <c r="C4" s="508"/>
      <c r="D4" s="509" t="s">
        <v>49</v>
      </c>
      <c r="E4" s="510"/>
      <c r="F4" s="468">
        <v>0.9</v>
      </c>
      <c r="G4" s="468"/>
      <c r="H4" s="503">
        <f>+F4+H5</f>
        <v>1.5</v>
      </c>
      <c r="I4" s="503"/>
      <c r="J4" s="503">
        <f>+H4+J7</f>
        <v>2.7</v>
      </c>
      <c r="K4" s="503"/>
      <c r="L4" s="503">
        <f>J4+L9</f>
        <v>3.5</v>
      </c>
      <c r="M4" s="503"/>
      <c r="N4" s="503">
        <f>L4+N11</f>
        <v>4.5999999999999996</v>
      </c>
      <c r="O4" s="503"/>
      <c r="P4" s="503">
        <f>+N4+P13</f>
        <v>5.1999999999999993</v>
      </c>
      <c r="Q4" s="503"/>
      <c r="R4" s="503">
        <f>+P4+R15</f>
        <v>5.9999999999999991</v>
      </c>
      <c r="S4" s="503"/>
      <c r="T4" s="503">
        <f>+R4+T17</f>
        <v>6.5999999999999988</v>
      </c>
      <c r="U4" s="503"/>
      <c r="V4" s="503">
        <f>+T4+V19</f>
        <v>7.5999999999999988</v>
      </c>
      <c r="W4" s="503"/>
      <c r="X4" s="503">
        <f>+V4+X21</f>
        <v>8.3999999999999986</v>
      </c>
      <c r="Y4" s="503"/>
      <c r="Z4" s="503">
        <f>+X4+Z23</f>
        <v>9.6999999999999993</v>
      </c>
      <c r="AA4" s="504"/>
      <c r="AB4" s="840">
        <f>+Z4+AB25</f>
        <v>15.2</v>
      </c>
      <c r="AC4" s="839"/>
      <c r="AD4" s="839">
        <f>+AB4+AD27</f>
        <v>16.3</v>
      </c>
      <c r="AE4" s="839"/>
      <c r="AF4" s="839">
        <f>+AD4+AF29</f>
        <v>17.2</v>
      </c>
      <c r="AG4" s="436"/>
      <c r="AH4" s="839">
        <f>+AF4+$AH$31</f>
        <v>18.599999999999998</v>
      </c>
      <c r="AI4" s="839"/>
      <c r="AJ4" s="839">
        <f>+AH4+AJ33</f>
        <v>19.599999999999998</v>
      </c>
      <c r="AK4" s="839"/>
      <c r="AL4" s="839">
        <f>+AJ4+AL35</f>
        <v>20.2</v>
      </c>
      <c r="AM4" s="845"/>
      <c r="AN4" s="464">
        <f>+AL4+AN37</f>
        <v>20.2</v>
      </c>
      <c r="AO4" s="839"/>
      <c r="AP4" s="839">
        <f>+AN4+AP39</f>
        <v>20.2</v>
      </c>
      <c r="AQ4" s="839"/>
      <c r="AR4" s="839">
        <f>+AP4+AR41</f>
        <v>20.2</v>
      </c>
      <c r="AS4" s="839"/>
      <c r="AT4" s="723">
        <f>+AR4+AT43</f>
        <v>20.2</v>
      </c>
      <c r="AU4" s="844"/>
      <c r="AV4" s="464">
        <f>+AT4+AV45</f>
        <v>20.2</v>
      </c>
      <c r="AW4" s="845"/>
    </row>
    <row r="5" spans="1:50" s="139" customFormat="1" ht="28.5" customHeight="1" x14ac:dyDescent="0.3">
      <c r="A5" s="477" t="str">
        <f>F5</f>
        <v>웃삼거리</v>
      </c>
      <c r="B5" s="140"/>
      <c r="C5" s="141">
        <f>MROUND(ROUNDDOWN(B6*0.8,-1),50)</f>
        <v>1200</v>
      </c>
      <c r="D5" s="142"/>
      <c r="E5" s="143">
        <f>C5-$S$1</f>
        <v>0</v>
      </c>
      <c r="F5" s="479" t="s">
        <v>298</v>
      </c>
      <c r="G5" s="466"/>
      <c r="H5" s="468">
        <v>0.6</v>
      </c>
      <c r="I5" s="468"/>
      <c r="J5" s="434">
        <f>H5+J7</f>
        <v>1.7999999999999998</v>
      </c>
      <c r="K5" s="462"/>
      <c r="L5" s="434">
        <f>J5+L9</f>
        <v>2.5999999999999996</v>
      </c>
      <c r="M5" s="462"/>
      <c r="N5" s="434">
        <f>L5+N11</f>
        <v>3.6999999999999997</v>
      </c>
      <c r="O5" s="462"/>
      <c r="P5" s="434">
        <f>N5+P13</f>
        <v>4.3</v>
      </c>
      <c r="Q5" s="462"/>
      <c r="R5" s="434">
        <f>P5+R15</f>
        <v>5.0999999999999996</v>
      </c>
      <c r="S5" s="462"/>
      <c r="T5" s="434">
        <f>R5+T17</f>
        <v>5.6999999999999993</v>
      </c>
      <c r="U5" s="462"/>
      <c r="V5" s="434">
        <f>T5+V19</f>
        <v>6.6999999999999993</v>
      </c>
      <c r="W5" s="462"/>
      <c r="X5" s="434">
        <f>V5+X21</f>
        <v>7.4999999999999991</v>
      </c>
      <c r="Y5" s="462"/>
      <c r="Z5" s="434">
        <f>X5+Z23</f>
        <v>8.7999999999999989</v>
      </c>
      <c r="AA5" s="461"/>
      <c r="AB5" s="648">
        <f>Z5+AB25</f>
        <v>14.299999999999999</v>
      </c>
      <c r="AC5" s="462"/>
      <c r="AD5" s="434">
        <f>AB5+AD27</f>
        <v>15.399999999999999</v>
      </c>
      <c r="AE5" s="462"/>
      <c r="AF5" s="434">
        <f>AD5+AF29</f>
        <v>16.299999999999997</v>
      </c>
      <c r="AG5" s="461"/>
      <c r="AH5" s="434">
        <f>AF5+$AH$31</f>
        <v>17.699999999999996</v>
      </c>
      <c r="AI5" s="462"/>
      <c r="AJ5" s="434">
        <f>AH5+$AJ$33</f>
        <v>18.699999999999996</v>
      </c>
      <c r="AK5" s="462"/>
      <c r="AL5" s="434">
        <f>AJ5+$AL$35</f>
        <v>19.299999999999997</v>
      </c>
      <c r="AM5" s="435"/>
      <c r="AN5" s="461">
        <f>AL5+$AN$37</f>
        <v>19.299999999999997</v>
      </c>
      <c r="AO5" s="462"/>
      <c r="AP5" s="434">
        <f>AN5+$AP$39</f>
        <v>19.299999999999997</v>
      </c>
      <c r="AQ5" s="462"/>
      <c r="AR5" s="434">
        <f>AP5+$AR$41</f>
        <v>19.299999999999997</v>
      </c>
      <c r="AS5" s="462"/>
      <c r="AT5" s="726">
        <f>AR5+$AT$43</f>
        <v>19.299999999999997</v>
      </c>
      <c r="AU5" s="721"/>
      <c r="AV5" s="726">
        <f>AT5+$AV$45</f>
        <v>19.299999999999997</v>
      </c>
      <c r="AW5" s="724"/>
    </row>
    <row r="6" spans="1:50" s="139" customFormat="1" ht="28.5" customHeight="1" x14ac:dyDescent="0.3">
      <c r="A6" s="453"/>
      <c r="B6" s="144">
        <v>1500</v>
      </c>
      <c r="C6" s="145"/>
      <c r="D6" s="146">
        <f>B6-$P$1</f>
        <v>0</v>
      </c>
      <c r="E6" s="147"/>
      <c r="F6" s="467"/>
      <c r="G6" s="457"/>
      <c r="H6" s="468"/>
      <c r="I6" s="468"/>
      <c r="J6" s="436"/>
      <c r="K6" s="464"/>
      <c r="L6" s="436"/>
      <c r="M6" s="464"/>
      <c r="N6" s="436"/>
      <c r="O6" s="464"/>
      <c r="P6" s="436"/>
      <c r="Q6" s="464"/>
      <c r="R6" s="436"/>
      <c r="S6" s="464"/>
      <c r="T6" s="436"/>
      <c r="U6" s="464"/>
      <c r="V6" s="436"/>
      <c r="W6" s="464"/>
      <c r="X6" s="436"/>
      <c r="Y6" s="464"/>
      <c r="Z6" s="436"/>
      <c r="AA6" s="463"/>
      <c r="AB6" s="649"/>
      <c r="AC6" s="464"/>
      <c r="AD6" s="436"/>
      <c r="AE6" s="464"/>
      <c r="AF6" s="436"/>
      <c r="AG6" s="463"/>
      <c r="AH6" s="436"/>
      <c r="AI6" s="464"/>
      <c r="AJ6" s="436"/>
      <c r="AK6" s="464"/>
      <c r="AL6" s="436"/>
      <c r="AM6" s="437"/>
      <c r="AN6" s="463"/>
      <c r="AO6" s="464"/>
      <c r="AP6" s="436"/>
      <c r="AQ6" s="464"/>
      <c r="AR6" s="436"/>
      <c r="AS6" s="464"/>
      <c r="AT6" s="733"/>
      <c r="AU6" s="723"/>
      <c r="AV6" s="733"/>
      <c r="AW6" s="725"/>
    </row>
    <row r="7" spans="1:50" s="139" customFormat="1" ht="28.5" customHeight="1" x14ac:dyDescent="0.3">
      <c r="A7" s="477" t="str">
        <f>H7</f>
        <v>원당리</v>
      </c>
      <c r="B7" s="140"/>
      <c r="C7" s="141">
        <f>MROUND(ROUNDDOWN(B8*0.8,-1),50)</f>
        <v>1200</v>
      </c>
      <c r="D7" s="246"/>
      <c r="E7" s="247">
        <f>C7-$S$1</f>
        <v>0</v>
      </c>
      <c r="F7" s="168"/>
      <c r="G7" s="162">
        <f>MROUND(ROUNDDOWN(F8*0.8,-1),50)</f>
        <v>1200</v>
      </c>
      <c r="H7" s="479" t="s">
        <v>299</v>
      </c>
      <c r="I7" s="466"/>
      <c r="J7" s="468">
        <v>1.2</v>
      </c>
      <c r="K7" s="468"/>
      <c r="L7" s="434">
        <f>J7+L9</f>
        <v>2</v>
      </c>
      <c r="M7" s="462"/>
      <c r="N7" s="434">
        <f>L7+N11</f>
        <v>3.1</v>
      </c>
      <c r="O7" s="462"/>
      <c r="P7" s="434">
        <f>N7+P13</f>
        <v>3.7</v>
      </c>
      <c r="Q7" s="462"/>
      <c r="R7" s="434">
        <f>P7+R15</f>
        <v>4.5</v>
      </c>
      <c r="S7" s="462"/>
      <c r="T7" s="434">
        <f>R7+T17</f>
        <v>5.0999999999999996</v>
      </c>
      <c r="U7" s="462"/>
      <c r="V7" s="434">
        <f>T7+V19</f>
        <v>6.1</v>
      </c>
      <c r="W7" s="462"/>
      <c r="X7" s="434">
        <f>V7+X21</f>
        <v>6.8999999999999995</v>
      </c>
      <c r="Y7" s="462"/>
      <c r="Z7" s="434">
        <f>X7+Z23</f>
        <v>8.1999999999999993</v>
      </c>
      <c r="AA7" s="461"/>
      <c r="AB7" s="648">
        <f>Z7+AB25</f>
        <v>13.7</v>
      </c>
      <c r="AC7" s="462"/>
      <c r="AD7" s="434">
        <f>AB7+AD27</f>
        <v>14.799999999999999</v>
      </c>
      <c r="AE7" s="462"/>
      <c r="AF7" s="434">
        <f>AD7+AF29</f>
        <v>15.7</v>
      </c>
      <c r="AG7" s="461"/>
      <c r="AH7" s="434">
        <f t="shared" ref="AH7" si="0">AF7+$AH$31</f>
        <v>17.099999999999998</v>
      </c>
      <c r="AI7" s="462"/>
      <c r="AJ7" s="434">
        <f t="shared" ref="AJ7" si="1">AH7+$AJ$33</f>
        <v>18.099999999999998</v>
      </c>
      <c r="AK7" s="462"/>
      <c r="AL7" s="434">
        <f t="shared" ref="AL7" si="2">AJ7+$AL$35</f>
        <v>18.7</v>
      </c>
      <c r="AM7" s="435"/>
      <c r="AN7" s="461">
        <f t="shared" ref="AN7" si="3">AL7+$AN$37</f>
        <v>18.7</v>
      </c>
      <c r="AO7" s="462"/>
      <c r="AP7" s="434">
        <f t="shared" ref="AP7" si="4">AN7+$AP$39</f>
        <v>18.7</v>
      </c>
      <c r="AQ7" s="462"/>
      <c r="AR7" s="434">
        <f>AP7+$AR$41</f>
        <v>18.7</v>
      </c>
      <c r="AS7" s="462"/>
      <c r="AT7" s="726">
        <f t="shared" ref="AT7" si="5">AR7+$AT$43</f>
        <v>18.7</v>
      </c>
      <c r="AU7" s="721"/>
      <c r="AV7" s="726">
        <f t="shared" ref="AV7" si="6">AT7+$AV$45</f>
        <v>18.7</v>
      </c>
      <c r="AW7" s="724"/>
    </row>
    <row r="8" spans="1:50" s="139" customFormat="1" ht="28.5" customHeight="1" x14ac:dyDescent="0.3">
      <c r="A8" s="453"/>
      <c r="B8" s="144">
        <v>1500</v>
      </c>
      <c r="C8" s="145"/>
      <c r="D8" s="250">
        <f>B8-$P$1</f>
        <v>0</v>
      </c>
      <c r="E8" s="251"/>
      <c r="F8" s="332">
        <f>IF((H5)&lt;=$X$1,$P$1,$P$1+MROUND(ROUNDDOWN((H5-$X$1)*$I$1,-1),50))</f>
        <v>1500</v>
      </c>
      <c r="G8" s="171"/>
      <c r="H8" s="467"/>
      <c r="I8" s="457"/>
      <c r="J8" s="468"/>
      <c r="K8" s="468"/>
      <c r="L8" s="436"/>
      <c r="M8" s="464"/>
      <c r="N8" s="436"/>
      <c r="O8" s="464"/>
      <c r="P8" s="436"/>
      <c r="Q8" s="464"/>
      <c r="R8" s="436"/>
      <c r="S8" s="464"/>
      <c r="T8" s="436"/>
      <c r="U8" s="464"/>
      <c r="V8" s="436"/>
      <c r="W8" s="464"/>
      <c r="X8" s="436"/>
      <c r="Y8" s="464"/>
      <c r="Z8" s="436"/>
      <c r="AA8" s="463"/>
      <c r="AB8" s="649"/>
      <c r="AC8" s="464"/>
      <c r="AD8" s="436"/>
      <c r="AE8" s="464"/>
      <c r="AF8" s="436"/>
      <c r="AG8" s="463"/>
      <c r="AH8" s="436"/>
      <c r="AI8" s="464"/>
      <c r="AJ8" s="436"/>
      <c r="AK8" s="464"/>
      <c r="AL8" s="436"/>
      <c r="AM8" s="437"/>
      <c r="AN8" s="463"/>
      <c r="AO8" s="464"/>
      <c r="AP8" s="436"/>
      <c r="AQ8" s="464"/>
      <c r="AR8" s="436"/>
      <c r="AS8" s="464"/>
      <c r="AT8" s="733"/>
      <c r="AU8" s="723"/>
      <c r="AV8" s="733"/>
      <c r="AW8" s="725"/>
    </row>
    <row r="9" spans="1:50" s="139" customFormat="1" ht="28.5" customHeight="1" x14ac:dyDescent="0.3">
      <c r="A9" s="477" t="str">
        <f>J9</f>
        <v>황운교</v>
      </c>
      <c r="B9" s="140"/>
      <c r="C9" s="141">
        <f>MROUND(ROUNDDOWN(B10*0.8,-1),50)</f>
        <v>1200</v>
      </c>
      <c r="D9" s="246"/>
      <c r="E9" s="247">
        <f>C9-$S$1</f>
        <v>0</v>
      </c>
      <c r="F9" s="168"/>
      <c r="G9" s="162">
        <f>MROUND(ROUNDDOWN(F10*0.8,-1),50)</f>
        <v>1200</v>
      </c>
      <c r="H9" s="168"/>
      <c r="I9" s="162">
        <f>MROUND(ROUNDDOWN(H10*0.8,-1),50)</f>
        <v>1200</v>
      </c>
      <c r="J9" s="479" t="s">
        <v>300</v>
      </c>
      <c r="K9" s="466"/>
      <c r="L9" s="468">
        <v>0.8</v>
      </c>
      <c r="M9" s="468"/>
      <c r="N9" s="446">
        <f>L9+N11</f>
        <v>1.9000000000000001</v>
      </c>
      <c r="O9" s="447"/>
      <c r="P9" s="446">
        <f>N9+P13</f>
        <v>2.5</v>
      </c>
      <c r="Q9" s="447"/>
      <c r="R9" s="446">
        <f>P9+R15</f>
        <v>3.3</v>
      </c>
      <c r="S9" s="447"/>
      <c r="T9" s="446">
        <f>R9+T17</f>
        <v>3.9</v>
      </c>
      <c r="U9" s="447"/>
      <c r="V9" s="446">
        <f>T9+V19</f>
        <v>4.9000000000000004</v>
      </c>
      <c r="W9" s="447"/>
      <c r="X9" s="446">
        <f>V9+X21</f>
        <v>5.7</v>
      </c>
      <c r="Y9" s="447"/>
      <c r="Z9" s="446">
        <f>X9+Z23</f>
        <v>7</v>
      </c>
      <c r="AA9" s="490"/>
      <c r="AB9" s="665">
        <f>Z9+AB25</f>
        <v>12.5</v>
      </c>
      <c r="AC9" s="447"/>
      <c r="AD9" s="446">
        <f>AB9+AD27</f>
        <v>13.6</v>
      </c>
      <c r="AE9" s="447"/>
      <c r="AF9" s="446">
        <f>AD9+AF29</f>
        <v>14.5</v>
      </c>
      <c r="AG9" s="490"/>
      <c r="AH9" s="434">
        <f t="shared" ref="AH9" si="7">AF9+$AH$31</f>
        <v>15.9</v>
      </c>
      <c r="AI9" s="462"/>
      <c r="AJ9" s="434">
        <f t="shared" ref="AJ9" si="8">AH9+$AJ$33</f>
        <v>16.899999999999999</v>
      </c>
      <c r="AK9" s="462"/>
      <c r="AL9" s="434">
        <f t="shared" ref="AL9" si="9">AJ9+$AL$35</f>
        <v>17.5</v>
      </c>
      <c r="AM9" s="435"/>
      <c r="AN9" s="461">
        <f t="shared" ref="AN9" si="10">AL9+$AN$37</f>
        <v>17.5</v>
      </c>
      <c r="AO9" s="462"/>
      <c r="AP9" s="434">
        <f t="shared" ref="AP9" si="11">AN9+$AP$39</f>
        <v>17.5</v>
      </c>
      <c r="AQ9" s="462"/>
      <c r="AR9" s="434">
        <f t="shared" ref="AR9" si="12">AP9+$AR$41</f>
        <v>17.5</v>
      </c>
      <c r="AS9" s="462"/>
      <c r="AT9" s="726">
        <f t="shared" ref="AT9" si="13">AR9+$AT$43</f>
        <v>17.5</v>
      </c>
      <c r="AU9" s="721"/>
      <c r="AV9" s="726">
        <f t="shared" ref="AV9" si="14">AT9+$AV$45</f>
        <v>17.5</v>
      </c>
      <c r="AW9" s="724"/>
    </row>
    <row r="10" spans="1:50" s="139" customFormat="1" ht="28.5" customHeight="1" x14ac:dyDescent="0.3">
      <c r="A10" s="453"/>
      <c r="B10" s="144">
        <v>1500</v>
      </c>
      <c r="C10" s="145"/>
      <c r="D10" s="250">
        <f>B10-$P$1</f>
        <v>0</v>
      </c>
      <c r="E10" s="251"/>
      <c r="F10" s="332">
        <f>IF((J5)&lt;=$X$1,$P$1,$P$1+MROUND(ROUNDDOWN((J5-$X$1)*$I$1,-1),50))</f>
        <v>1500</v>
      </c>
      <c r="G10" s="171"/>
      <c r="H10" s="332">
        <f>IF((J7)&lt;=$X$1,$P$1,$P$1+MROUND(ROUNDDOWN((J7-$X$1)*$I$1,-1),50))</f>
        <v>1500</v>
      </c>
      <c r="I10" s="171"/>
      <c r="J10" s="467"/>
      <c r="K10" s="457"/>
      <c r="L10" s="468"/>
      <c r="M10" s="468"/>
      <c r="N10" s="448"/>
      <c r="O10" s="449"/>
      <c r="P10" s="448"/>
      <c r="Q10" s="449"/>
      <c r="R10" s="448"/>
      <c r="S10" s="449"/>
      <c r="T10" s="448"/>
      <c r="U10" s="449"/>
      <c r="V10" s="448"/>
      <c r="W10" s="449"/>
      <c r="X10" s="448"/>
      <c r="Y10" s="449"/>
      <c r="Z10" s="448"/>
      <c r="AA10" s="491"/>
      <c r="AB10" s="666"/>
      <c r="AC10" s="449"/>
      <c r="AD10" s="448"/>
      <c r="AE10" s="449"/>
      <c r="AF10" s="448"/>
      <c r="AG10" s="491"/>
      <c r="AH10" s="436"/>
      <c r="AI10" s="464"/>
      <c r="AJ10" s="436"/>
      <c r="AK10" s="464"/>
      <c r="AL10" s="436"/>
      <c r="AM10" s="437"/>
      <c r="AN10" s="463"/>
      <c r="AO10" s="464"/>
      <c r="AP10" s="436"/>
      <c r="AQ10" s="464"/>
      <c r="AR10" s="436"/>
      <c r="AS10" s="464"/>
      <c r="AT10" s="733"/>
      <c r="AU10" s="723"/>
      <c r="AV10" s="733"/>
      <c r="AW10" s="725"/>
    </row>
    <row r="11" spans="1:50" s="139" customFormat="1" ht="28.5" customHeight="1" x14ac:dyDescent="0.3">
      <c r="A11" s="477" t="str">
        <f>L11</f>
        <v>소양</v>
      </c>
      <c r="B11" s="140"/>
      <c r="C11" s="141">
        <f>MROUND(ROUNDDOWN(B12*0.8,-1),50)</f>
        <v>1200</v>
      </c>
      <c r="D11" s="246"/>
      <c r="E11" s="247">
        <f>C11-$S$1</f>
        <v>0</v>
      </c>
      <c r="F11" s="168"/>
      <c r="G11" s="162">
        <f>MROUND(ROUNDDOWN(F12*0.8,-1),50)</f>
        <v>1200</v>
      </c>
      <c r="H11" s="168"/>
      <c r="I11" s="162">
        <f>MROUND(ROUNDDOWN(H12*0.8,-1),50)</f>
        <v>1200</v>
      </c>
      <c r="J11" s="168"/>
      <c r="K11" s="162">
        <f>MROUND(ROUNDDOWN(J12*0.8,-1),50)</f>
        <v>1200</v>
      </c>
      <c r="L11" s="440" t="s">
        <v>301</v>
      </c>
      <c r="M11" s="466"/>
      <c r="N11" s="468">
        <v>1.1000000000000001</v>
      </c>
      <c r="O11" s="468"/>
      <c r="P11" s="434">
        <f>N11+P13</f>
        <v>1.7000000000000002</v>
      </c>
      <c r="Q11" s="462"/>
      <c r="R11" s="434">
        <f>P11+R15</f>
        <v>2.5</v>
      </c>
      <c r="S11" s="462"/>
      <c r="T11" s="434">
        <f>R11+T17</f>
        <v>3.1</v>
      </c>
      <c r="U11" s="462"/>
      <c r="V11" s="434">
        <f>T11+V19</f>
        <v>4.0999999999999996</v>
      </c>
      <c r="W11" s="462"/>
      <c r="X11" s="434">
        <f>V11+X21</f>
        <v>4.8999999999999995</v>
      </c>
      <c r="Y11" s="462"/>
      <c r="Z11" s="434">
        <f>X11+Z23</f>
        <v>6.1999999999999993</v>
      </c>
      <c r="AA11" s="461"/>
      <c r="AB11" s="648">
        <f>Z11+AB25</f>
        <v>11.7</v>
      </c>
      <c r="AC11" s="462"/>
      <c r="AD11" s="434">
        <f>AB11+AD27</f>
        <v>12.799999999999999</v>
      </c>
      <c r="AE11" s="462"/>
      <c r="AF11" s="434">
        <f>AD11+AF29</f>
        <v>13.7</v>
      </c>
      <c r="AG11" s="461"/>
      <c r="AH11" s="434">
        <f t="shared" ref="AH11" si="15">AF11+$AH$31</f>
        <v>15.1</v>
      </c>
      <c r="AI11" s="462"/>
      <c r="AJ11" s="434">
        <f t="shared" ref="AJ11" si="16">AH11+$AJ$33</f>
        <v>16.100000000000001</v>
      </c>
      <c r="AK11" s="462"/>
      <c r="AL11" s="434">
        <f t="shared" ref="AL11" si="17">AJ11+$AL$35</f>
        <v>16.700000000000003</v>
      </c>
      <c r="AM11" s="435"/>
      <c r="AN11" s="461">
        <f t="shared" ref="AN11" si="18">AL11+$AN$37</f>
        <v>16.700000000000003</v>
      </c>
      <c r="AO11" s="462"/>
      <c r="AP11" s="434">
        <f t="shared" ref="AP11" si="19">AN11+$AP$39</f>
        <v>16.700000000000003</v>
      </c>
      <c r="AQ11" s="462"/>
      <c r="AR11" s="434">
        <f t="shared" ref="AR11" si="20">AP11+$AR$41</f>
        <v>16.700000000000003</v>
      </c>
      <c r="AS11" s="462"/>
      <c r="AT11" s="726">
        <f t="shared" ref="AT11" si="21">AR11+$AT$43</f>
        <v>16.700000000000003</v>
      </c>
      <c r="AU11" s="721"/>
      <c r="AV11" s="726">
        <f t="shared" ref="AV11" si="22">AT11+$AV$45</f>
        <v>16.700000000000003</v>
      </c>
      <c r="AW11" s="724"/>
    </row>
    <row r="12" spans="1:50" s="139" customFormat="1" ht="28.5" customHeight="1" x14ac:dyDescent="0.3">
      <c r="A12" s="453"/>
      <c r="B12" s="144">
        <v>1500</v>
      </c>
      <c r="C12" s="145"/>
      <c r="D12" s="250">
        <f>B12-$P$1</f>
        <v>0</v>
      </c>
      <c r="E12" s="251"/>
      <c r="F12" s="332">
        <f>IF((L5)&lt;=$X$1,$P$1,$P$1+MROUND(ROUNDDOWN((L5-$X$1)*$I$1,-1),50))</f>
        <v>1500</v>
      </c>
      <c r="G12" s="171"/>
      <c r="H12" s="332">
        <f>IF((L7)&lt;=$X$1,$P$1,$P$1+MROUND(ROUNDDOWN((L7-$X$1)*$I$1,-1),50))</f>
        <v>1500</v>
      </c>
      <c r="I12" s="171"/>
      <c r="J12" s="332">
        <f>IF((L9)&lt;=$X$1,$P$1,$P$1+MROUND(ROUNDDOWN((L9-$X$1)*$I$1,-1),50))</f>
        <v>1500</v>
      </c>
      <c r="K12" s="171"/>
      <c r="L12" s="467"/>
      <c r="M12" s="457"/>
      <c r="N12" s="468"/>
      <c r="O12" s="468"/>
      <c r="P12" s="436"/>
      <c r="Q12" s="464"/>
      <c r="R12" s="436"/>
      <c r="S12" s="464"/>
      <c r="T12" s="436"/>
      <c r="U12" s="464"/>
      <c r="V12" s="436"/>
      <c r="W12" s="464"/>
      <c r="X12" s="436"/>
      <c r="Y12" s="464"/>
      <c r="Z12" s="436"/>
      <c r="AA12" s="463"/>
      <c r="AB12" s="649"/>
      <c r="AC12" s="464"/>
      <c r="AD12" s="436"/>
      <c r="AE12" s="464"/>
      <c r="AF12" s="436"/>
      <c r="AG12" s="463"/>
      <c r="AH12" s="436"/>
      <c r="AI12" s="464"/>
      <c r="AJ12" s="436"/>
      <c r="AK12" s="464"/>
      <c r="AL12" s="436"/>
      <c r="AM12" s="437"/>
      <c r="AN12" s="463"/>
      <c r="AO12" s="464"/>
      <c r="AP12" s="436"/>
      <c r="AQ12" s="464"/>
      <c r="AR12" s="436"/>
      <c r="AS12" s="464"/>
      <c r="AT12" s="733"/>
      <c r="AU12" s="723"/>
      <c r="AV12" s="733"/>
      <c r="AW12" s="725"/>
    </row>
    <row r="13" spans="1:50" s="139" customFormat="1" ht="28.5" customHeight="1" x14ac:dyDescent="0.3">
      <c r="A13" s="477" t="str">
        <f>N13</f>
        <v>용연</v>
      </c>
      <c r="B13" s="140"/>
      <c r="C13" s="141">
        <f>MROUND(ROUNDDOWN(B14*0.8,-1),50)</f>
        <v>1200</v>
      </c>
      <c r="D13" s="246"/>
      <c r="E13" s="247">
        <f>C13-$S$1</f>
        <v>0</v>
      </c>
      <c r="F13" s="168"/>
      <c r="G13" s="162">
        <f>MROUND(ROUNDDOWN(F14*0.8,-1),50)</f>
        <v>1200</v>
      </c>
      <c r="H13" s="168"/>
      <c r="I13" s="162">
        <f>MROUND(ROUNDDOWN(H14*0.8,-1),50)</f>
        <v>1200</v>
      </c>
      <c r="J13" s="168"/>
      <c r="K13" s="162">
        <f>MROUND(ROUNDDOWN(J14*0.8,-1),50)</f>
        <v>1200</v>
      </c>
      <c r="L13" s="168"/>
      <c r="M13" s="162">
        <f>MROUND(ROUNDDOWN(L14*0.8,-1),50)</f>
        <v>1200</v>
      </c>
      <c r="N13" s="479" t="s">
        <v>302</v>
      </c>
      <c r="O13" s="466"/>
      <c r="P13" s="468">
        <v>0.6</v>
      </c>
      <c r="Q13" s="468"/>
      <c r="R13" s="446">
        <f>P13+R15</f>
        <v>1.4</v>
      </c>
      <c r="S13" s="447"/>
      <c r="T13" s="446">
        <f>R13+T17</f>
        <v>2</v>
      </c>
      <c r="U13" s="447"/>
      <c r="V13" s="446">
        <f>T13+V19</f>
        <v>3</v>
      </c>
      <c r="W13" s="447"/>
      <c r="X13" s="446">
        <f>V13+X21</f>
        <v>3.8</v>
      </c>
      <c r="Y13" s="447"/>
      <c r="Z13" s="446">
        <f>X13+Z23</f>
        <v>5.0999999999999996</v>
      </c>
      <c r="AA13" s="490"/>
      <c r="AB13" s="665">
        <f>Z13+AB25</f>
        <v>10.6</v>
      </c>
      <c r="AC13" s="447"/>
      <c r="AD13" s="446">
        <f>AB13+AD27</f>
        <v>11.7</v>
      </c>
      <c r="AE13" s="447"/>
      <c r="AF13" s="446">
        <f>AD13+AF29</f>
        <v>12.6</v>
      </c>
      <c r="AG13" s="490"/>
      <c r="AH13" s="434">
        <f t="shared" ref="AH13" si="23">AF13+$AH$31</f>
        <v>14</v>
      </c>
      <c r="AI13" s="462"/>
      <c r="AJ13" s="434">
        <f t="shared" ref="AJ13" si="24">AH13+$AJ$33</f>
        <v>15</v>
      </c>
      <c r="AK13" s="462"/>
      <c r="AL13" s="434">
        <f t="shared" ref="AL13" si="25">AJ13+$AL$35</f>
        <v>15.6</v>
      </c>
      <c r="AM13" s="435"/>
      <c r="AN13" s="461">
        <f t="shared" ref="AN13" si="26">AL13+$AN$37</f>
        <v>15.6</v>
      </c>
      <c r="AO13" s="462"/>
      <c r="AP13" s="434">
        <f t="shared" ref="AP13" si="27">AN13+$AP$39</f>
        <v>15.6</v>
      </c>
      <c r="AQ13" s="462"/>
      <c r="AR13" s="434">
        <f t="shared" ref="AR13" si="28">AP13+$AR$41</f>
        <v>15.6</v>
      </c>
      <c r="AS13" s="462"/>
      <c r="AT13" s="726">
        <f t="shared" ref="AT13" si="29">AR13+$AT$43</f>
        <v>15.6</v>
      </c>
      <c r="AU13" s="721"/>
      <c r="AV13" s="726">
        <f t="shared" ref="AV13" si="30">AT13+$AV$45</f>
        <v>15.6</v>
      </c>
      <c r="AW13" s="724"/>
    </row>
    <row r="14" spans="1:50" s="139" customFormat="1" ht="28.5" customHeight="1" x14ac:dyDescent="0.3">
      <c r="A14" s="453"/>
      <c r="B14" s="144">
        <v>1500</v>
      </c>
      <c r="C14" s="145"/>
      <c r="D14" s="250">
        <f>B14-$P$1</f>
        <v>0</v>
      </c>
      <c r="E14" s="251"/>
      <c r="F14" s="332">
        <f>IF((N5)&lt;=$X$1,$P$1,$P$1+MROUND(ROUNDDOWN((N5-$X$1)*$I$1,-1),50))</f>
        <v>1500</v>
      </c>
      <c r="G14" s="171"/>
      <c r="H14" s="332">
        <f>IF((N7)&lt;=$X$1,$P$1,$P$1+MROUND(ROUNDDOWN((N7-$X$1)*$I$1,-1),50))</f>
        <v>1500</v>
      </c>
      <c r="I14" s="171"/>
      <c r="J14" s="332">
        <f>IF((N9)&lt;=$X$1,$P$1,$P$1+MROUND(ROUNDDOWN((N9-$X$1)*$I$1,-1),50))</f>
        <v>1500</v>
      </c>
      <c r="K14" s="171"/>
      <c r="L14" s="332">
        <f>IF((N11)&lt;=$X$1,$P$1,$P$1+MROUND(ROUNDDOWN((N11-$X$1)*$I$1,-1),50))</f>
        <v>1500</v>
      </c>
      <c r="M14" s="171"/>
      <c r="N14" s="467"/>
      <c r="O14" s="457"/>
      <c r="P14" s="468"/>
      <c r="Q14" s="468"/>
      <c r="R14" s="448"/>
      <c r="S14" s="449"/>
      <c r="T14" s="448"/>
      <c r="U14" s="449"/>
      <c r="V14" s="448"/>
      <c r="W14" s="449"/>
      <c r="X14" s="448"/>
      <c r="Y14" s="449"/>
      <c r="Z14" s="448"/>
      <c r="AA14" s="491"/>
      <c r="AB14" s="666"/>
      <c r="AC14" s="449"/>
      <c r="AD14" s="448"/>
      <c r="AE14" s="449"/>
      <c r="AF14" s="448"/>
      <c r="AG14" s="491"/>
      <c r="AH14" s="436"/>
      <c r="AI14" s="464"/>
      <c r="AJ14" s="436"/>
      <c r="AK14" s="464"/>
      <c r="AL14" s="436"/>
      <c r="AM14" s="437"/>
      <c r="AN14" s="463"/>
      <c r="AO14" s="464"/>
      <c r="AP14" s="436"/>
      <c r="AQ14" s="464"/>
      <c r="AR14" s="436"/>
      <c r="AS14" s="464"/>
      <c r="AT14" s="733"/>
      <c r="AU14" s="723"/>
      <c r="AV14" s="733"/>
      <c r="AW14" s="725"/>
    </row>
    <row r="15" spans="1:50" s="139" customFormat="1" ht="28.5" customHeight="1" x14ac:dyDescent="0.3">
      <c r="A15" s="477" t="str">
        <f>P15</f>
        <v>마수</v>
      </c>
      <c r="B15" s="140"/>
      <c r="C15" s="141">
        <f>MROUND(ROUNDDOWN(B16*0.8,-1),50)</f>
        <v>1200</v>
      </c>
      <c r="D15" s="246"/>
      <c r="E15" s="247">
        <f>C15-$S$1</f>
        <v>0</v>
      </c>
      <c r="F15" s="168"/>
      <c r="G15" s="162">
        <f>MROUND(ROUNDDOWN(F16*0.8,-1),50)</f>
        <v>1200</v>
      </c>
      <c r="H15" s="168"/>
      <c r="I15" s="162">
        <f>MROUND(ROUNDDOWN(H16*0.8,-1),50)</f>
        <v>1200</v>
      </c>
      <c r="J15" s="168"/>
      <c r="K15" s="162">
        <f>MROUND(ROUNDDOWN(J16*0.8,-1),50)</f>
        <v>1200</v>
      </c>
      <c r="L15" s="168"/>
      <c r="M15" s="162">
        <f>MROUND(ROUNDDOWN(L16*0.8,-1),50)</f>
        <v>1200</v>
      </c>
      <c r="N15" s="168"/>
      <c r="O15" s="162">
        <f>MROUND(ROUNDDOWN(N16*0.8,-1),50)</f>
        <v>1200</v>
      </c>
      <c r="P15" s="479" t="s">
        <v>303</v>
      </c>
      <c r="Q15" s="466"/>
      <c r="R15" s="610">
        <v>0.8</v>
      </c>
      <c r="S15" s="610"/>
      <c r="T15" s="434">
        <f>R15+T17</f>
        <v>1.4</v>
      </c>
      <c r="U15" s="462"/>
      <c r="V15" s="434">
        <f>T15+V19</f>
        <v>2.4</v>
      </c>
      <c r="W15" s="462"/>
      <c r="X15" s="434">
        <f>V15+X21</f>
        <v>3.2</v>
      </c>
      <c r="Y15" s="462"/>
      <c r="Z15" s="434">
        <f>X15+Z23</f>
        <v>4.5</v>
      </c>
      <c r="AA15" s="461"/>
      <c r="AB15" s="648">
        <f>Z15+AB25</f>
        <v>10</v>
      </c>
      <c r="AC15" s="462"/>
      <c r="AD15" s="434">
        <f>AB15+AD27</f>
        <v>11.1</v>
      </c>
      <c r="AE15" s="462"/>
      <c r="AF15" s="434">
        <f>AD15+AF29</f>
        <v>12</v>
      </c>
      <c r="AG15" s="461"/>
      <c r="AH15" s="434">
        <f t="shared" ref="AH15" si="31">AF15+$AH$31</f>
        <v>13.4</v>
      </c>
      <c r="AI15" s="462"/>
      <c r="AJ15" s="434">
        <f t="shared" ref="AJ15" si="32">AH15+$AJ$33</f>
        <v>14.4</v>
      </c>
      <c r="AK15" s="462"/>
      <c r="AL15" s="434">
        <f t="shared" ref="AL15" si="33">AJ15+$AL$35</f>
        <v>15</v>
      </c>
      <c r="AM15" s="435"/>
      <c r="AN15" s="461">
        <f t="shared" ref="AN15" si="34">AL15+$AN$37</f>
        <v>15</v>
      </c>
      <c r="AO15" s="462"/>
      <c r="AP15" s="434">
        <f t="shared" ref="AP15" si="35">AN15+$AP$39</f>
        <v>15</v>
      </c>
      <c r="AQ15" s="462"/>
      <c r="AR15" s="434">
        <f t="shared" ref="AR15" si="36">AP15+$AR$41</f>
        <v>15</v>
      </c>
      <c r="AS15" s="462"/>
      <c r="AT15" s="726">
        <f t="shared" ref="AT15" si="37">AR15+$AT$43</f>
        <v>15</v>
      </c>
      <c r="AU15" s="721"/>
      <c r="AV15" s="726">
        <f t="shared" ref="AV15" si="38">AT15+$AV$45</f>
        <v>15</v>
      </c>
      <c r="AW15" s="724"/>
    </row>
    <row r="16" spans="1:50" s="139" customFormat="1" ht="28.5" customHeight="1" x14ac:dyDescent="0.3">
      <c r="A16" s="453"/>
      <c r="B16" s="144">
        <v>1500</v>
      </c>
      <c r="C16" s="145"/>
      <c r="D16" s="250">
        <f>B16-$P$1</f>
        <v>0</v>
      </c>
      <c r="E16" s="251"/>
      <c r="F16" s="332">
        <f>IF((P5)&lt;=$X$1,$P$1,$P$1+MROUND(ROUNDDOWN((P5-$X$1)*$I$1,-1),50))</f>
        <v>1500</v>
      </c>
      <c r="G16" s="171"/>
      <c r="H16" s="332">
        <f>IF((P7)&lt;=$X$1,$P$1,$P$1+MROUND(ROUNDDOWN((P7-$X$1)*$I$1,-1),50))</f>
        <v>1500</v>
      </c>
      <c r="I16" s="171"/>
      <c r="J16" s="332">
        <f>IF((P9)&lt;=$X$1,$P$1,$P$1+MROUND(ROUNDDOWN((P9-$X$1)*$I$1,-1),50))</f>
        <v>1500</v>
      </c>
      <c r="K16" s="171"/>
      <c r="L16" s="332">
        <f>IF((P11)&lt;=$X$1,$P$1,$P$1+MROUND(ROUNDDOWN((P11-$X$1)*$I$1,-1),50))</f>
        <v>1500</v>
      </c>
      <c r="M16" s="171"/>
      <c r="N16" s="332">
        <f>IF((P13)&lt;=$X$1,$P$1,$P$1+MROUND(ROUNDDOWN((P13-$X$1)*$I$1,-1),50))</f>
        <v>1500</v>
      </c>
      <c r="O16" s="171"/>
      <c r="P16" s="467"/>
      <c r="Q16" s="457"/>
      <c r="R16" s="468"/>
      <c r="S16" s="468"/>
      <c r="T16" s="436"/>
      <c r="U16" s="464"/>
      <c r="V16" s="436"/>
      <c r="W16" s="464"/>
      <c r="X16" s="436"/>
      <c r="Y16" s="464"/>
      <c r="Z16" s="436"/>
      <c r="AA16" s="463"/>
      <c r="AB16" s="649"/>
      <c r="AC16" s="464"/>
      <c r="AD16" s="436"/>
      <c r="AE16" s="464"/>
      <c r="AF16" s="436"/>
      <c r="AG16" s="463"/>
      <c r="AH16" s="436"/>
      <c r="AI16" s="464"/>
      <c r="AJ16" s="436"/>
      <c r="AK16" s="464"/>
      <c r="AL16" s="436"/>
      <c r="AM16" s="437"/>
      <c r="AN16" s="463"/>
      <c r="AO16" s="464"/>
      <c r="AP16" s="436"/>
      <c r="AQ16" s="464"/>
      <c r="AR16" s="436"/>
      <c r="AS16" s="464"/>
      <c r="AT16" s="733"/>
      <c r="AU16" s="723"/>
      <c r="AV16" s="733"/>
      <c r="AW16" s="725"/>
    </row>
    <row r="17" spans="1:49" s="139" customFormat="1" ht="28.5" customHeight="1" x14ac:dyDescent="0.3">
      <c r="A17" s="477" t="str">
        <f>R17</f>
        <v>왕정</v>
      </c>
      <c r="B17" s="140"/>
      <c r="C17" s="141">
        <f>MROUND(ROUNDDOWN(B18*0.8,-1),50)</f>
        <v>1200</v>
      </c>
      <c r="D17" s="246"/>
      <c r="E17" s="247">
        <f>C17-$S$1</f>
        <v>0</v>
      </c>
      <c r="F17" s="168"/>
      <c r="G17" s="162">
        <f>MROUND(ROUNDDOWN(F18*0.8,-1),50)</f>
        <v>1200</v>
      </c>
      <c r="H17" s="168"/>
      <c r="I17" s="162">
        <f>MROUND(ROUNDDOWN(H18*0.8,-1),50)</f>
        <v>1200</v>
      </c>
      <c r="J17" s="168"/>
      <c r="K17" s="162">
        <f>MROUND(ROUNDDOWN(J18*0.8,-1),50)</f>
        <v>1200</v>
      </c>
      <c r="L17" s="168"/>
      <c r="M17" s="162">
        <f>MROUND(ROUNDDOWN(L18*0.8,-1),50)</f>
        <v>1200</v>
      </c>
      <c r="N17" s="168"/>
      <c r="O17" s="162">
        <f>MROUND(ROUNDDOWN(N18*0.8,-1),50)</f>
        <v>1200</v>
      </c>
      <c r="P17" s="168"/>
      <c r="Q17" s="162">
        <f>MROUND(ROUNDDOWN(P18*0.8,-1),50)</f>
        <v>1200</v>
      </c>
      <c r="R17" s="440" t="s">
        <v>304</v>
      </c>
      <c r="S17" s="466"/>
      <c r="T17" s="468">
        <v>0.6</v>
      </c>
      <c r="U17" s="445"/>
      <c r="V17" s="446">
        <f>T17+V19</f>
        <v>1.6</v>
      </c>
      <c r="W17" s="447"/>
      <c r="X17" s="446">
        <f>V17+X21</f>
        <v>2.4000000000000004</v>
      </c>
      <c r="Y17" s="447"/>
      <c r="Z17" s="446">
        <f>X17+Z23</f>
        <v>3.7</v>
      </c>
      <c r="AA17" s="490"/>
      <c r="AB17" s="665">
        <f>Z17+AB25</f>
        <v>9.1999999999999993</v>
      </c>
      <c r="AC17" s="447"/>
      <c r="AD17" s="446">
        <f>AB17+AD27</f>
        <v>10.299999999999999</v>
      </c>
      <c r="AE17" s="447"/>
      <c r="AF17" s="446">
        <f>AD17+AF29</f>
        <v>11.2</v>
      </c>
      <c r="AG17" s="490"/>
      <c r="AH17" s="434">
        <f t="shared" ref="AH17" si="39">AF17+$AH$31</f>
        <v>12.6</v>
      </c>
      <c r="AI17" s="462"/>
      <c r="AJ17" s="434">
        <f t="shared" ref="AJ17" si="40">AH17+$AJ$33</f>
        <v>13.6</v>
      </c>
      <c r="AK17" s="462"/>
      <c r="AL17" s="434">
        <f t="shared" ref="AL17" si="41">AJ17+$AL$35</f>
        <v>14.2</v>
      </c>
      <c r="AM17" s="435"/>
      <c r="AN17" s="461">
        <f t="shared" ref="AN17" si="42">AL17+$AN$37</f>
        <v>14.2</v>
      </c>
      <c r="AO17" s="462"/>
      <c r="AP17" s="434">
        <f t="shared" ref="AP17" si="43">AN17+$AP$39</f>
        <v>14.2</v>
      </c>
      <c r="AQ17" s="462"/>
      <c r="AR17" s="434">
        <f t="shared" ref="AR17" si="44">AP17+$AR$41</f>
        <v>14.2</v>
      </c>
      <c r="AS17" s="462"/>
      <c r="AT17" s="726">
        <f t="shared" ref="AT17" si="45">AR17+$AT$43</f>
        <v>14.2</v>
      </c>
      <c r="AU17" s="721"/>
      <c r="AV17" s="726">
        <f t="shared" ref="AV17" si="46">AT17+$AV$45</f>
        <v>14.2</v>
      </c>
      <c r="AW17" s="724"/>
    </row>
    <row r="18" spans="1:49" s="139" customFormat="1" ht="28.5" customHeight="1" x14ac:dyDescent="0.3">
      <c r="A18" s="453"/>
      <c r="B18" s="144">
        <v>1500</v>
      </c>
      <c r="C18" s="145"/>
      <c r="D18" s="250">
        <f>B18-$P$1</f>
        <v>0</v>
      </c>
      <c r="E18" s="251"/>
      <c r="F18" s="332">
        <f>IF((R5)&lt;=$X$1,$P$1,$P$1+MROUND(ROUNDDOWN((R5-$X$1)*$I$1,-1),50))</f>
        <v>1500</v>
      </c>
      <c r="G18" s="171"/>
      <c r="H18" s="332">
        <f>IF((R7)&lt;=$X$1,$P$1,$P$1+MROUND(ROUNDDOWN((R7-$X$1)*$I$1,-1),50))</f>
        <v>1500</v>
      </c>
      <c r="I18" s="171"/>
      <c r="J18" s="332">
        <f>IF((R9)&lt;=$X$1,$P$1,$P$1+MROUND(ROUNDDOWN((R9-$X$1)*$I$1,-1),50))</f>
        <v>1500</v>
      </c>
      <c r="K18" s="171"/>
      <c r="L18" s="332">
        <f>IF((R11)&lt;=$X$1,$P$1,$P$1+MROUND(ROUNDDOWN((R11-$X$1)*$I$1,-1),50))</f>
        <v>1500</v>
      </c>
      <c r="M18" s="171"/>
      <c r="N18" s="332">
        <f>IF((R13)&lt;=$X$1,$P$1,$P$1+MROUND(ROUNDDOWN((R13-$X$1)*$I$1,-1),50))</f>
        <v>1500</v>
      </c>
      <c r="O18" s="171"/>
      <c r="P18" s="332">
        <f>IF((R15)&lt;=$X$1,$P$1,$P$1+MROUND(ROUNDDOWN((R15-$X$1)*$I$1,-1),50))</f>
        <v>1500</v>
      </c>
      <c r="Q18" s="171"/>
      <c r="R18" s="467"/>
      <c r="S18" s="457"/>
      <c r="T18" s="468"/>
      <c r="U18" s="445"/>
      <c r="V18" s="448"/>
      <c r="W18" s="449"/>
      <c r="X18" s="448"/>
      <c r="Y18" s="449"/>
      <c r="Z18" s="448"/>
      <c r="AA18" s="491"/>
      <c r="AB18" s="666"/>
      <c r="AC18" s="449"/>
      <c r="AD18" s="448"/>
      <c r="AE18" s="449"/>
      <c r="AF18" s="448"/>
      <c r="AG18" s="491"/>
      <c r="AH18" s="436"/>
      <c r="AI18" s="464"/>
      <c r="AJ18" s="436"/>
      <c r="AK18" s="464"/>
      <c r="AL18" s="436"/>
      <c r="AM18" s="437"/>
      <c r="AN18" s="463"/>
      <c r="AO18" s="464"/>
      <c r="AP18" s="436"/>
      <c r="AQ18" s="464"/>
      <c r="AR18" s="436"/>
      <c r="AS18" s="464"/>
      <c r="AT18" s="733"/>
      <c r="AU18" s="723"/>
      <c r="AV18" s="733"/>
      <c r="AW18" s="725"/>
    </row>
    <row r="19" spans="1:49" s="139" customFormat="1" ht="28.5" customHeight="1" x14ac:dyDescent="0.3">
      <c r="A19" s="477" t="str">
        <f>T19</f>
        <v>신왕</v>
      </c>
      <c r="B19" s="140"/>
      <c r="C19" s="141">
        <f>MROUND(ROUNDDOWN(B20*0.8,-1),50)</f>
        <v>1200</v>
      </c>
      <c r="D19" s="246"/>
      <c r="E19" s="247">
        <f>C19-$S$1</f>
        <v>0</v>
      </c>
      <c r="F19" s="168"/>
      <c r="G19" s="162">
        <f>MROUND(ROUNDDOWN(F20*0.8,-1),50)</f>
        <v>1200</v>
      </c>
      <c r="H19" s="168"/>
      <c r="I19" s="162">
        <f>MROUND(ROUNDDOWN(H20*0.8,-1),50)</f>
        <v>1200</v>
      </c>
      <c r="J19" s="168"/>
      <c r="K19" s="162">
        <f>MROUND(ROUNDDOWN(J20*0.8,-1),50)</f>
        <v>1200</v>
      </c>
      <c r="L19" s="168"/>
      <c r="M19" s="162">
        <f>MROUND(ROUNDDOWN(L20*0.8,-1),50)</f>
        <v>1200</v>
      </c>
      <c r="N19" s="168"/>
      <c r="O19" s="162">
        <f>MROUND(ROUNDDOWN(N20*0.8,-1),50)</f>
        <v>1200</v>
      </c>
      <c r="P19" s="168"/>
      <c r="Q19" s="162">
        <f>MROUND(ROUNDDOWN(P20*0.8,-1),50)</f>
        <v>1200</v>
      </c>
      <c r="R19" s="168"/>
      <c r="S19" s="162">
        <f>MROUND(ROUNDDOWN(R20*0.8,-1),50)</f>
        <v>1200</v>
      </c>
      <c r="T19" s="440" t="s">
        <v>305</v>
      </c>
      <c r="U19" s="466"/>
      <c r="V19" s="610">
        <v>1</v>
      </c>
      <c r="W19" s="610"/>
      <c r="X19" s="434">
        <f>V19+X21</f>
        <v>1.8</v>
      </c>
      <c r="Y19" s="462"/>
      <c r="Z19" s="434">
        <f>X19+Z23</f>
        <v>3.1</v>
      </c>
      <c r="AA19" s="461"/>
      <c r="AB19" s="648">
        <f>Z19+AB25</f>
        <v>8.6</v>
      </c>
      <c r="AC19" s="462"/>
      <c r="AD19" s="434">
        <f>AB19+AD27</f>
        <v>9.6999999999999993</v>
      </c>
      <c r="AE19" s="462"/>
      <c r="AF19" s="434">
        <f>AD19+AF29</f>
        <v>10.6</v>
      </c>
      <c r="AG19" s="461"/>
      <c r="AH19" s="434">
        <f t="shared" ref="AH19" si="47">AF19+$AH$31</f>
        <v>12</v>
      </c>
      <c r="AI19" s="462"/>
      <c r="AJ19" s="434">
        <f t="shared" ref="AJ19" si="48">AH19+$AJ$33</f>
        <v>13</v>
      </c>
      <c r="AK19" s="462"/>
      <c r="AL19" s="434">
        <f t="shared" ref="AL19" si="49">AJ19+$AL$35</f>
        <v>13.6</v>
      </c>
      <c r="AM19" s="435"/>
      <c r="AN19" s="461">
        <f t="shared" ref="AN19" si="50">AL19+$AN$37</f>
        <v>13.6</v>
      </c>
      <c r="AO19" s="462"/>
      <c r="AP19" s="434">
        <f t="shared" ref="AP19" si="51">AN19+$AP$39</f>
        <v>13.6</v>
      </c>
      <c r="AQ19" s="462"/>
      <c r="AR19" s="434">
        <f t="shared" ref="AR19" si="52">AP19+$AR$41</f>
        <v>13.6</v>
      </c>
      <c r="AS19" s="462"/>
      <c r="AT19" s="726">
        <f t="shared" ref="AT19" si="53">AR19+$AT$43</f>
        <v>13.6</v>
      </c>
      <c r="AU19" s="721"/>
      <c r="AV19" s="726">
        <f t="shared" ref="AV19" si="54">AT19+$AV$45</f>
        <v>13.6</v>
      </c>
      <c r="AW19" s="724"/>
    </row>
    <row r="20" spans="1:49" s="139" customFormat="1" ht="28.5" customHeight="1" x14ac:dyDescent="0.3">
      <c r="A20" s="453"/>
      <c r="B20" s="144">
        <v>1500</v>
      </c>
      <c r="C20" s="145"/>
      <c r="D20" s="250">
        <f>B20-$P$1</f>
        <v>0</v>
      </c>
      <c r="E20" s="251"/>
      <c r="F20" s="332">
        <f>IF((T5)&lt;=$X$1,$P$1,$P$1+MROUND(ROUNDDOWN((T5-$X$1)*$I$1,-1),50))</f>
        <v>1500</v>
      </c>
      <c r="G20" s="171"/>
      <c r="H20" s="332">
        <f>IF((T7)&lt;=$X$1,$P$1,$P$1+MROUND(ROUNDDOWN((T7-$X$1)*$I$1,-1),50))</f>
        <v>1500</v>
      </c>
      <c r="I20" s="171"/>
      <c r="J20" s="332">
        <f>IF((T9)&lt;=$X$1,$P$1,$P$1+MROUND(ROUNDDOWN((T9-$X$1)*$I$1,-1),50))</f>
        <v>1500</v>
      </c>
      <c r="K20" s="171"/>
      <c r="L20" s="332">
        <f>IF((T11)&lt;=$X$1,$P$1,$P$1+MROUND(ROUNDDOWN((T11-$X$1)*$I$1,-1),50))</f>
        <v>1500</v>
      </c>
      <c r="M20" s="171"/>
      <c r="N20" s="332">
        <f>IF((T13)&lt;=$X$1,$P$1,$P$1+MROUND(ROUNDDOWN((T13-$X$1)*$I$1,-1),50))</f>
        <v>1500</v>
      </c>
      <c r="O20" s="171"/>
      <c r="P20" s="332">
        <f>IF((T15)&lt;=$X$1,$P$1,$P$1+MROUND(ROUNDDOWN((T15-$X$1)*$I$1,-1),50))</f>
        <v>1500</v>
      </c>
      <c r="Q20" s="171"/>
      <c r="R20" s="332">
        <f>IF((T17)&lt;=$X$1,$P$1,$P$1+MROUND(ROUNDDOWN((T17-$X$1)*$I$1,-1),50))</f>
        <v>1500</v>
      </c>
      <c r="S20" s="171"/>
      <c r="T20" s="467"/>
      <c r="U20" s="457"/>
      <c r="V20" s="468"/>
      <c r="W20" s="468"/>
      <c r="X20" s="436"/>
      <c r="Y20" s="464"/>
      <c r="Z20" s="436"/>
      <c r="AA20" s="463"/>
      <c r="AB20" s="649"/>
      <c r="AC20" s="464"/>
      <c r="AD20" s="436"/>
      <c r="AE20" s="464"/>
      <c r="AF20" s="436"/>
      <c r="AG20" s="463"/>
      <c r="AH20" s="436"/>
      <c r="AI20" s="464"/>
      <c r="AJ20" s="436"/>
      <c r="AK20" s="464"/>
      <c r="AL20" s="436"/>
      <c r="AM20" s="437"/>
      <c r="AN20" s="463"/>
      <c r="AO20" s="464"/>
      <c r="AP20" s="436"/>
      <c r="AQ20" s="464"/>
      <c r="AR20" s="436"/>
      <c r="AS20" s="464"/>
      <c r="AT20" s="733"/>
      <c r="AU20" s="723"/>
      <c r="AV20" s="733"/>
      <c r="AW20" s="725"/>
    </row>
    <row r="21" spans="1:49" s="139" customFormat="1" ht="28.5" customHeight="1" x14ac:dyDescent="0.3">
      <c r="A21" s="465" t="str">
        <f>V21</f>
        <v>해월</v>
      </c>
      <c r="B21" s="140"/>
      <c r="C21" s="141">
        <f>MROUND(ROUNDDOWN(B22*0.8,-1),50)</f>
        <v>1200</v>
      </c>
      <c r="D21" s="246"/>
      <c r="E21" s="247">
        <f>C21-$S$1</f>
        <v>0</v>
      </c>
      <c r="F21" s="168"/>
      <c r="G21" s="162">
        <f>MROUND(ROUNDDOWN(F22*0.8,-1),50)</f>
        <v>1200</v>
      </c>
      <c r="H21" s="168"/>
      <c r="I21" s="162">
        <f>MROUND(ROUNDDOWN(H22*0.8,-1),50)</f>
        <v>1200</v>
      </c>
      <c r="J21" s="168"/>
      <c r="K21" s="162">
        <f>MROUND(ROUNDDOWN(J22*0.8,-1),50)</f>
        <v>1200</v>
      </c>
      <c r="L21" s="168"/>
      <c r="M21" s="162">
        <f>MROUND(ROUNDDOWN(L22*0.8,-1),50)</f>
        <v>1200</v>
      </c>
      <c r="N21" s="168"/>
      <c r="O21" s="162">
        <f>MROUND(ROUNDDOWN(N22*0.8,-1),50)</f>
        <v>1200</v>
      </c>
      <c r="P21" s="168"/>
      <c r="Q21" s="162">
        <f>MROUND(ROUNDDOWN(P22*0.8,-1),50)</f>
        <v>1200</v>
      </c>
      <c r="R21" s="168"/>
      <c r="S21" s="162">
        <f>MROUND(ROUNDDOWN(R22*0.8,-1),50)</f>
        <v>1200</v>
      </c>
      <c r="T21" s="168"/>
      <c r="U21" s="162">
        <f>MROUND(ROUNDDOWN(T22*0.8,-1),50)</f>
        <v>1200</v>
      </c>
      <c r="V21" s="606" t="s">
        <v>306</v>
      </c>
      <c r="W21" s="607"/>
      <c r="X21" s="468">
        <v>0.8</v>
      </c>
      <c r="Y21" s="445"/>
      <c r="Z21" s="446">
        <f>X21+Z23</f>
        <v>2.1</v>
      </c>
      <c r="AA21" s="490"/>
      <c r="AB21" s="665">
        <f>Z21+AB25</f>
        <v>7.6</v>
      </c>
      <c r="AC21" s="447"/>
      <c r="AD21" s="446">
        <f>AB21+AD27</f>
        <v>8.6999999999999993</v>
      </c>
      <c r="AE21" s="447"/>
      <c r="AF21" s="446">
        <f>AD21+AF29</f>
        <v>9.6</v>
      </c>
      <c r="AG21" s="490"/>
      <c r="AH21" s="434">
        <f t="shared" ref="AH21" si="55">AF21+$AH$31</f>
        <v>11</v>
      </c>
      <c r="AI21" s="462"/>
      <c r="AJ21" s="434">
        <f t="shared" ref="AJ21" si="56">AH21+$AJ$33</f>
        <v>12</v>
      </c>
      <c r="AK21" s="462"/>
      <c r="AL21" s="434">
        <f t="shared" ref="AL21" si="57">AJ21+$AL$35</f>
        <v>12.6</v>
      </c>
      <c r="AM21" s="435"/>
      <c r="AN21" s="461">
        <f t="shared" ref="AN21" si="58">AL21+$AN$37</f>
        <v>12.6</v>
      </c>
      <c r="AO21" s="462"/>
      <c r="AP21" s="434">
        <f t="shared" ref="AP21" si="59">AN21+$AP$39</f>
        <v>12.6</v>
      </c>
      <c r="AQ21" s="462"/>
      <c r="AR21" s="434">
        <f t="shared" ref="AR21" si="60">AP21+$AR$41</f>
        <v>12.6</v>
      </c>
      <c r="AS21" s="462"/>
      <c r="AT21" s="726">
        <f t="shared" ref="AT21" si="61">AR21+$AT$43</f>
        <v>12.6</v>
      </c>
      <c r="AU21" s="721"/>
      <c r="AV21" s="726">
        <f t="shared" ref="AV21" si="62">AT21+$AV$45</f>
        <v>12.6</v>
      </c>
      <c r="AW21" s="724"/>
    </row>
    <row r="22" spans="1:49" s="139" customFormat="1" ht="28.5" customHeight="1" x14ac:dyDescent="0.3">
      <c r="A22" s="453"/>
      <c r="B22" s="144">
        <v>1500</v>
      </c>
      <c r="C22" s="145"/>
      <c r="D22" s="250">
        <f>B22-$P$1</f>
        <v>0</v>
      </c>
      <c r="E22" s="251"/>
      <c r="F22" s="332">
        <f>IF((V5)&lt;=$X$1,$P$1,$P$1+MROUND(ROUNDDOWN((V5-$X$1)*$I$1,-1),50))</f>
        <v>1500</v>
      </c>
      <c r="G22" s="171"/>
      <c r="H22" s="332">
        <f>IF((V7)&lt;=$X$1,$P$1,$P$1+MROUND(ROUNDDOWN((V7-$X$1)*$I$1,-1),50))</f>
        <v>1500</v>
      </c>
      <c r="I22" s="171"/>
      <c r="J22" s="332">
        <f>IF((V9)&lt;=$X$1,$P$1,$P$1+MROUND(ROUNDDOWN((V9-$X$1)*$I$1,-1),50))</f>
        <v>1500</v>
      </c>
      <c r="K22" s="171"/>
      <c r="L22" s="332">
        <f>IF((V11)&lt;=$X$1,$P$1,$P$1+MROUND(ROUNDDOWN((V11-$X$1)*$I$1,-1),50))</f>
        <v>1500</v>
      </c>
      <c r="M22" s="171"/>
      <c r="N22" s="332">
        <f>IF((V13)&lt;=$X$1,$P$1,$P$1+MROUND(ROUNDDOWN((V13-$X$1)*$I$1,-1),50))</f>
        <v>1500</v>
      </c>
      <c r="O22" s="171"/>
      <c r="P22" s="332">
        <f>IF((V15)&lt;=$X$1,$P$1,$P$1+MROUND(ROUNDDOWN((V15-$X$1)*$I$1,-1),50))</f>
        <v>1500</v>
      </c>
      <c r="Q22" s="171"/>
      <c r="R22" s="332">
        <f>IF((V17)&lt;=$X$1,$P$1,$P$1+MROUND(ROUNDDOWN((V17-$X$1)*$I$1,-1),50))</f>
        <v>1500</v>
      </c>
      <c r="S22" s="171"/>
      <c r="T22" s="332">
        <f>IF((V19)&lt;=$X$1,$P$1,$P$1+MROUND(ROUNDDOWN((V19-$X$1)*$I$1,-1),50))</f>
        <v>1500</v>
      </c>
      <c r="U22" s="171"/>
      <c r="V22" s="608"/>
      <c r="W22" s="609"/>
      <c r="X22" s="468"/>
      <c r="Y22" s="445"/>
      <c r="Z22" s="448"/>
      <c r="AA22" s="491"/>
      <c r="AB22" s="666"/>
      <c r="AC22" s="449"/>
      <c r="AD22" s="448"/>
      <c r="AE22" s="449"/>
      <c r="AF22" s="448"/>
      <c r="AG22" s="491"/>
      <c r="AH22" s="436"/>
      <c r="AI22" s="464"/>
      <c r="AJ22" s="436"/>
      <c r="AK22" s="464"/>
      <c r="AL22" s="436"/>
      <c r="AM22" s="437"/>
      <c r="AN22" s="463"/>
      <c r="AO22" s="464"/>
      <c r="AP22" s="436"/>
      <c r="AQ22" s="464"/>
      <c r="AR22" s="436"/>
      <c r="AS22" s="464"/>
      <c r="AT22" s="733"/>
      <c r="AU22" s="723"/>
      <c r="AV22" s="733"/>
      <c r="AW22" s="725"/>
    </row>
    <row r="23" spans="1:49" s="139" customFormat="1" ht="28.5" customHeight="1" x14ac:dyDescent="0.3">
      <c r="A23" s="477" t="str">
        <f>X23</f>
        <v>화심</v>
      </c>
      <c r="B23" s="140"/>
      <c r="C23" s="141">
        <f>MROUND(ROUNDDOWN(B24*0.8,-1),50)</f>
        <v>1200</v>
      </c>
      <c r="D23" s="246"/>
      <c r="E23" s="247">
        <f>C23-$S$1</f>
        <v>0</v>
      </c>
      <c r="F23" s="168"/>
      <c r="G23" s="162">
        <f>MROUND(ROUNDDOWN(F24*0.8,-1),50)</f>
        <v>1200</v>
      </c>
      <c r="H23" s="168"/>
      <c r="I23" s="162">
        <f>MROUND(ROUNDDOWN(H24*0.8,-1),50)</f>
        <v>1200</v>
      </c>
      <c r="J23" s="168"/>
      <c r="K23" s="162">
        <f>MROUND(ROUNDDOWN(J24*0.8,-1),50)</f>
        <v>1200</v>
      </c>
      <c r="L23" s="168"/>
      <c r="M23" s="162">
        <f>MROUND(ROUNDDOWN(L24*0.8,-1),50)</f>
        <v>1200</v>
      </c>
      <c r="N23" s="168"/>
      <c r="O23" s="162">
        <f>MROUND(ROUNDDOWN(N24*0.8,-1),50)</f>
        <v>1200</v>
      </c>
      <c r="P23" s="168"/>
      <c r="Q23" s="162">
        <f>MROUND(ROUNDDOWN(P24*0.8,-1),50)</f>
        <v>1200</v>
      </c>
      <c r="R23" s="168"/>
      <c r="S23" s="162">
        <f>MROUND(ROUNDDOWN(R24*0.8,-1),50)</f>
        <v>1200</v>
      </c>
      <c r="T23" s="168"/>
      <c r="U23" s="162">
        <f>MROUND(ROUNDDOWN(T24*0.8,-1),50)</f>
        <v>1200</v>
      </c>
      <c r="V23" s="168"/>
      <c r="W23" s="162">
        <f>MROUND(ROUNDDOWN(V24*0.8,-1),50)</f>
        <v>1200</v>
      </c>
      <c r="X23" s="479" t="s">
        <v>307</v>
      </c>
      <c r="Y23" s="466"/>
      <c r="Z23" s="468">
        <v>1.3</v>
      </c>
      <c r="AA23" s="445"/>
      <c r="AB23" s="648">
        <f>Z23+AB25</f>
        <v>6.8</v>
      </c>
      <c r="AC23" s="462"/>
      <c r="AD23" s="434">
        <f>AB23+AD27</f>
        <v>7.9</v>
      </c>
      <c r="AE23" s="462"/>
      <c r="AF23" s="434">
        <f>AD23+AF29</f>
        <v>8.8000000000000007</v>
      </c>
      <c r="AG23" s="461"/>
      <c r="AH23" s="434">
        <f>AF23+AH31</f>
        <v>10.200000000000001</v>
      </c>
      <c r="AI23" s="462"/>
      <c r="AJ23" s="434">
        <f t="shared" ref="AJ23" si="63">AH23+$AJ$33</f>
        <v>11.200000000000001</v>
      </c>
      <c r="AK23" s="462"/>
      <c r="AL23" s="434">
        <f t="shared" ref="AL23" si="64">AJ23+$AL$35</f>
        <v>11.8</v>
      </c>
      <c r="AM23" s="435"/>
      <c r="AN23" s="461">
        <f t="shared" ref="AN23" si="65">AL23+$AN$37</f>
        <v>11.8</v>
      </c>
      <c r="AO23" s="462"/>
      <c r="AP23" s="434">
        <f t="shared" ref="AP23" si="66">AN23+$AP$39</f>
        <v>11.8</v>
      </c>
      <c r="AQ23" s="462"/>
      <c r="AR23" s="434">
        <f t="shared" ref="AR23" si="67">AP23+$AR$41</f>
        <v>11.8</v>
      </c>
      <c r="AS23" s="462"/>
      <c r="AT23" s="726">
        <f t="shared" ref="AT23" si="68">AR23+$AT$43</f>
        <v>11.8</v>
      </c>
      <c r="AU23" s="721"/>
      <c r="AV23" s="726">
        <f t="shared" ref="AV23" si="69">AT23+$AV$45</f>
        <v>11.8</v>
      </c>
      <c r="AW23" s="724"/>
    </row>
    <row r="24" spans="1:49" s="139" customFormat="1" ht="28.5" customHeight="1" x14ac:dyDescent="0.3">
      <c r="A24" s="453"/>
      <c r="B24" s="144">
        <v>1500</v>
      </c>
      <c r="C24" s="145"/>
      <c r="D24" s="250">
        <f>B24-$P$1</f>
        <v>0</v>
      </c>
      <c r="E24" s="251"/>
      <c r="F24" s="332">
        <f>IF((X5)&lt;=$X$1,$P$1,$P$1+MROUND(ROUNDDOWN((X5-$X$1)*$I$1,-1),50))</f>
        <v>1500</v>
      </c>
      <c r="G24" s="171"/>
      <c r="H24" s="332">
        <f>IF((X7)&lt;=$X$1,$P$1,$P$1+MROUND(ROUNDDOWN((X7-$X$1)*$I$1,-1),50))</f>
        <v>1500</v>
      </c>
      <c r="I24" s="171"/>
      <c r="J24" s="332">
        <f>IF((X9)&lt;=$X$1,$P$1,$P$1+MROUND(ROUNDDOWN((X9-$X$1)*$I$1,-1),50))</f>
        <v>1500</v>
      </c>
      <c r="K24" s="171"/>
      <c r="L24" s="332">
        <f>IF((X11)&lt;=$X$1,$P$1,$P$1+MROUND(ROUNDDOWN((X11-$X$1)*$I$1,-1),50))</f>
        <v>1500</v>
      </c>
      <c r="M24" s="171"/>
      <c r="N24" s="332">
        <f>IF((X13)&lt;=$X$1,$P$1,$P$1+MROUND(ROUNDDOWN((X13-$X$1)*$I$1,-1),50))</f>
        <v>1500</v>
      </c>
      <c r="O24" s="171"/>
      <c r="P24" s="332">
        <f>IF((X15)&lt;=$X$1,$P$1,$P$1+MROUND(ROUNDDOWN((X15-$X$1)*$I$1,-1),50))</f>
        <v>1500</v>
      </c>
      <c r="Q24" s="171"/>
      <c r="R24" s="332">
        <f>IF((X17)&lt;=$X$1,$P$1,$P$1+MROUND(ROUNDDOWN((X17-$X$1)*$I$1,-1),50))</f>
        <v>1500</v>
      </c>
      <c r="S24" s="171"/>
      <c r="T24" s="332">
        <f>IF((X19)&lt;=$X$1,$P$1,$P$1+MROUND(ROUNDDOWN((X19-$X$1)*$I$1,-1),50))</f>
        <v>1500</v>
      </c>
      <c r="U24" s="171"/>
      <c r="V24" s="332">
        <f>IF((X21)&lt;=$X$1,$P$1,$P$1+MROUND(ROUNDDOWN((X21-$X$1)*$I$1,-1),50))</f>
        <v>1500</v>
      </c>
      <c r="W24" s="171"/>
      <c r="X24" s="467"/>
      <c r="Y24" s="457"/>
      <c r="Z24" s="468"/>
      <c r="AA24" s="445"/>
      <c r="AB24" s="649"/>
      <c r="AC24" s="464"/>
      <c r="AD24" s="436"/>
      <c r="AE24" s="464"/>
      <c r="AF24" s="436"/>
      <c r="AG24" s="463"/>
      <c r="AH24" s="436"/>
      <c r="AI24" s="464"/>
      <c r="AJ24" s="436"/>
      <c r="AK24" s="464"/>
      <c r="AL24" s="436"/>
      <c r="AM24" s="437"/>
      <c r="AN24" s="463"/>
      <c r="AO24" s="464"/>
      <c r="AP24" s="436"/>
      <c r="AQ24" s="464"/>
      <c r="AR24" s="436"/>
      <c r="AS24" s="464"/>
      <c r="AT24" s="733"/>
      <c r="AU24" s="723"/>
      <c r="AV24" s="733"/>
      <c r="AW24" s="725"/>
    </row>
    <row r="25" spans="1:49" s="139" customFormat="1" ht="28.5" customHeight="1" x14ac:dyDescent="0.3">
      <c r="A25" s="477" t="str">
        <f>Z25</f>
        <v>온천
신원리</v>
      </c>
      <c r="B25" s="140"/>
      <c r="C25" s="141">
        <f>MROUND(ROUNDDOWN(B26*0.8,-1),50)</f>
        <v>1200</v>
      </c>
      <c r="D25" s="246"/>
      <c r="E25" s="247">
        <f>C25-$S$1</f>
        <v>0</v>
      </c>
      <c r="F25" s="148"/>
      <c r="G25" s="141"/>
      <c r="H25" s="168"/>
      <c r="I25" s="162">
        <f>MROUND(ROUNDDOWN(H26*0.8,-1),50)</f>
        <v>1200</v>
      </c>
      <c r="J25" s="168"/>
      <c r="K25" s="162">
        <f>MROUND(ROUNDDOWN(J26*0.8,-1),50)</f>
        <v>1200</v>
      </c>
      <c r="L25" s="168"/>
      <c r="M25" s="162">
        <f>MROUND(ROUNDDOWN(L26*0.8,-1),50)</f>
        <v>1200</v>
      </c>
      <c r="N25" s="168"/>
      <c r="O25" s="162">
        <f>MROUND(ROUNDDOWN(N26*0.8,-1),50)</f>
        <v>1200</v>
      </c>
      <c r="P25" s="168"/>
      <c r="Q25" s="162">
        <f>MROUND(ROUNDDOWN(P26*0.8,-1),50)</f>
        <v>1200</v>
      </c>
      <c r="R25" s="168"/>
      <c r="S25" s="162">
        <f>MROUND(ROUNDDOWN(R26*0.8,-1),50)</f>
        <v>1200</v>
      </c>
      <c r="T25" s="168"/>
      <c r="U25" s="162">
        <f>MROUND(ROUNDDOWN(T26*0.8,-1),50)</f>
        <v>1200</v>
      </c>
      <c r="V25" s="168"/>
      <c r="W25" s="162">
        <f>MROUND(ROUNDDOWN(V26*0.8,-1),50)</f>
        <v>1200</v>
      </c>
      <c r="X25" s="168"/>
      <c r="Y25" s="162">
        <f>MROUND(ROUNDDOWN(X26*0.8,-1),50)</f>
        <v>1200</v>
      </c>
      <c r="Z25" s="606" t="s">
        <v>314</v>
      </c>
      <c r="AA25" s="670"/>
      <c r="AB25" s="483">
        <v>5.5</v>
      </c>
      <c r="AC25" s="468"/>
      <c r="AD25" s="446">
        <f>AB25+AD27</f>
        <v>6.6</v>
      </c>
      <c r="AE25" s="447"/>
      <c r="AF25" s="446">
        <f>AD25+AF29</f>
        <v>7.5</v>
      </c>
      <c r="AG25" s="490"/>
      <c r="AH25" s="446">
        <f>AF25+AH31</f>
        <v>8.9</v>
      </c>
      <c r="AI25" s="447"/>
      <c r="AJ25" s="434">
        <f t="shared" ref="AJ25" si="70">AH25+$AJ$33</f>
        <v>9.9</v>
      </c>
      <c r="AK25" s="462"/>
      <c r="AL25" s="434">
        <f t="shared" ref="AL25" si="71">AJ25+$AL$35</f>
        <v>10.5</v>
      </c>
      <c r="AM25" s="435"/>
      <c r="AN25" s="461">
        <f t="shared" ref="AN25" si="72">AL25+$AN$37</f>
        <v>10.5</v>
      </c>
      <c r="AO25" s="462"/>
      <c r="AP25" s="434">
        <f t="shared" ref="AP25" si="73">AN25+$AP$39</f>
        <v>10.5</v>
      </c>
      <c r="AQ25" s="462"/>
      <c r="AR25" s="434">
        <f t="shared" ref="AR25" si="74">AP25+$AR$41</f>
        <v>10.5</v>
      </c>
      <c r="AS25" s="462"/>
      <c r="AT25" s="726">
        <f>AR25+$AT$43</f>
        <v>10.5</v>
      </c>
      <c r="AU25" s="721"/>
      <c r="AV25" s="726">
        <f t="shared" ref="AV25" si="75">AT25+$AV$45</f>
        <v>10.5</v>
      </c>
      <c r="AW25" s="724"/>
    </row>
    <row r="26" spans="1:49" s="139" customFormat="1" ht="28.5" customHeight="1" thickBot="1" x14ac:dyDescent="0.35">
      <c r="A26" s="439"/>
      <c r="B26" s="151">
        <v>1500</v>
      </c>
      <c r="C26" s="152"/>
      <c r="D26" s="248">
        <f>B26-$P$1</f>
        <v>0</v>
      </c>
      <c r="E26" s="249"/>
      <c r="F26" s="156"/>
      <c r="G26" s="157"/>
      <c r="H26" s="333">
        <f>IF((Z7)&lt;=$X$1,$P$1,$P$1+MROUND(ROUNDDOWN((Z7-$X$1)*$I$1,-1),50))</f>
        <v>1500</v>
      </c>
      <c r="I26" s="172"/>
      <c r="J26" s="333">
        <f>IF((Z9)&lt;=$X$1,$P$1,$P$1+MROUND(ROUNDDOWN((Z9-$X$1)*$I$1,-1),50))</f>
        <v>1500</v>
      </c>
      <c r="K26" s="172"/>
      <c r="L26" s="333">
        <f>IF((Z11)&lt;=$X$1,$P$1,$P$1+MROUND(ROUNDDOWN((Z11-$X$1)*$I$1,-1),50))</f>
        <v>1500</v>
      </c>
      <c r="M26" s="172"/>
      <c r="N26" s="333">
        <f>IF((Z13)&lt;=$X$1,$P$1,$P$1+MROUND(ROUNDDOWN((Z13-$X$1)*$I$1,-1),50))</f>
        <v>1500</v>
      </c>
      <c r="O26" s="172"/>
      <c r="P26" s="333">
        <f>IF((Z15)&lt;=$X$1,$P$1,$P$1+MROUND(ROUNDDOWN((Z15-$X$1)*$I$1,-1),50))</f>
        <v>1500</v>
      </c>
      <c r="Q26" s="172"/>
      <c r="R26" s="333">
        <f>IF((Z17)&lt;=$X$1,$P$1,$P$1+MROUND(ROUNDDOWN((Z17-$X$1)*$I$1,-1),50))</f>
        <v>1500</v>
      </c>
      <c r="S26" s="172"/>
      <c r="T26" s="333">
        <f>IF((Z19)&lt;=$X$1,$P$1,$P$1+MROUND(ROUNDDOWN((Z19-$X$1)*$I$1,-1),50))</f>
        <v>1500</v>
      </c>
      <c r="U26" s="172"/>
      <c r="V26" s="333">
        <f>IF((Z21)&lt;=$X$1,$P$1,$P$1+MROUND(ROUNDDOWN((Z21-$X$1)*$I$1,-1),50))</f>
        <v>1500</v>
      </c>
      <c r="W26" s="172"/>
      <c r="X26" s="333">
        <f>IF((Z23)&lt;=$X$1,$P$1,$P$1+MROUND(ROUNDDOWN((Z23-$X$1)*$I$1,-1),50))</f>
        <v>1500</v>
      </c>
      <c r="Y26" s="172"/>
      <c r="Z26" s="604"/>
      <c r="AA26" s="835"/>
      <c r="AB26" s="730"/>
      <c r="AC26" s="624"/>
      <c r="AD26" s="836"/>
      <c r="AE26" s="837"/>
      <c r="AF26" s="836"/>
      <c r="AG26" s="838"/>
      <c r="AH26" s="836"/>
      <c r="AI26" s="837"/>
      <c r="AJ26" s="690"/>
      <c r="AK26" s="691"/>
      <c r="AL26" s="690"/>
      <c r="AM26" s="834"/>
      <c r="AN26" s="696"/>
      <c r="AO26" s="691"/>
      <c r="AP26" s="690"/>
      <c r="AQ26" s="691"/>
      <c r="AR26" s="690"/>
      <c r="AS26" s="691"/>
      <c r="AT26" s="727"/>
      <c r="AU26" s="728"/>
      <c r="AV26" s="727"/>
      <c r="AW26" s="735"/>
    </row>
    <row r="27" spans="1:49" s="139" customFormat="1" ht="28.5" customHeight="1" x14ac:dyDescent="0.3">
      <c r="A27" s="438" t="str">
        <f>AB27</f>
        <v>모래재</v>
      </c>
      <c r="B27" s="227"/>
      <c r="C27" s="158">
        <f>MROUND(ROUNDDOWN(B28*0.8,-1),50)</f>
        <v>2800</v>
      </c>
      <c r="D27" s="159"/>
      <c r="E27" s="160">
        <f>C27-$S$1</f>
        <v>1600</v>
      </c>
      <c r="F27" s="161"/>
      <c r="G27" s="158">
        <f>MROUND(ROUNDDOWN(F28*0.8,-1),50)</f>
        <v>1900</v>
      </c>
      <c r="H27" s="161"/>
      <c r="I27" s="158">
        <f>MROUND(ROUNDDOWN(H28*0.8,-1),50)</f>
        <v>1800</v>
      </c>
      <c r="J27" s="161"/>
      <c r="K27" s="158">
        <f>MROUND(ROUNDDOWN(J28*0.8,-1),50)</f>
        <v>1700</v>
      </c>
      <c r="L27" s="161"/>
      <c r="M27" s="158">
        <f>MROUND(ROUNDDOWN(L28*0.8,-1),50)</f>
        <v>1600</v>
      </c>
      <c r="N27" s="161"/>
      <c r="O27" s="158">
        <f>MROUND(ROUNDDOWN(N28*0.8,-1),50)</f>
        <v>1500</v>
      </c>
      <c r="P27" s="161"/>
      <c r="Q27" s="158">
        <f>MROUND(ROUNDDOWN(P28*0.8,-1),50)</f>
        <v>1400</v>
      </c>
      <c r="R27" s="161"/>
      <c r="S27" s="158">
        <f>MROUND(ROUNDDOWN(R28*0.8,-1),50)</f>
        <v>1300</v>
      </c>
      <c r="T27" s="161"/>
      <c r="U27" s="158">
        <f>MROUND(ROUNDDOWN(T28*0.8,-1),50)</f>
        <v>1250</v>
      </c>
      <c r="V27" s="356"/>
      <c r="W27" s="357">
        <f>MROUND(ROUNDDOWN(V28*0.8,-1),50)</f>
        <v>1200</v>
      </c>
      <c r="X27" s="356"/>
      <c r="Y27" s="357">
        <f>MROUND(ROUNDDOWN(X28*0.8,-1),50)</f>
        <v>1200</v>
      </c>
      <c r="Z27" s="356"/>
      <c r="AA27" s="369">
        <f>MROUND(ROUNDDOWN(Z28*0.8,-1),50)</f>
        <v>1200</v>
      </c>
      <c r="AB27" s="734" t="s">
        <v>308</v>
      </c>
      <c r="AC27" s="695"/>
      <c r="AD27" s="610">
        <v>1.1000000000000001</v>
      </c>
      <c r="AE27" s="729"/>
      <c r="AF27" s="684">
        <f>AD27+AF29</f>
        <v>2</v>
      </c>
      <c r="AG27" s="709"/>
      <c r="AH27" s="684">
        <f>AF27+AH31</f>
        <v>3.4</v>
      </c>
      <c r="AI27" s="685"/>
      <c r="AJ27" s="684">
        <f t="shared" ref="AJ27" si="76">AH27+$AJ$33</f>
        <v>4.4000000000000004</v>
      </c>
      <c r="AK27" s="685"/>
      <c r="AL27" s="684">
        <f t="shared" ref="AL27" si="77">AJ27+$AL$35</f>
        <v>5</v>
      </c>
      <c r="AM27" s="710"/>
      <c r="AN27" s="709">
        <f t="shared" ref="AN27" si="78">AL27+$AN$37</f>
        <v>5</v>
      </c>
      <c r="AO27" s="685"/>
      <c r="AP27" s="684">
        <f t="shared" ref="AP27" si="79">AN27+$AP$39</f>
        <v>5</v>
      </c>
      <c r="AQ27" s="685"/>
      <c r="AR27" s="684">
        <f t="shared" ref="AR27" si="80">AP27+$AR$41</f>
        <v>5</v>
      </c>
      <c r="AS27" s="685"/>
      <c r="AT27" s="736">
        <f t="shared" ref="AT27" si="81">AR27+$AT$43</f>
        <v>5</v>
      </c>
      <c r="AU27" s="737"/>
      <c r="AV27" s="736">
        <f t="shared" ref="AV27" si="82">AT27+$AV$45</f>
        <v>5</v>
      </c>
      <c r="AW27" s="738"/>
    </row>
    <row r="28" spans="1:49" s="139" customFormat="1" ht="28.5" customHeight="1" x14ac:dyDescent="0.3">
      <c r="A28" s="453"/>
      <c r="B28" s="144">
        <f>$P$1+MROUND(ROUNDDOWN(AB4*$I$1,-1),50)</f>
        <v>3500</v>
      </c>
      <c r="C28" s="145"/>
      <c r="D28" s="146">
        <f>B28-$P$1</f>
        <v>2000</v>
      </c>
      <c r="E28" s="147"/>
      <c r="F28" s="149">
        <f>IF((AB5)&lt;=$X$1,$P$1,$P$1+MROUND(ROUNDDOWN((AB5-$X$1)*$I$1,-1),50))</f>
        <v>2350</v>
      </c>
      <c r="G28" s="150"/>
      <c r="H28" s="149">
        <f>IF((AB7)&lt;=$X$1,$P$1,$P$1+MROUND(ROUNDDOWN((AB7-$X$1)*$I$1,-1),50))</f>
        <v>2250</v>
      </c>
      <c r="I28" s="150"/>
      <c r="J28" s="149">
        <f>IF((AB9)&lt;=$X$1,$P$1,$P$1+MROUND(ROUNDDOWN((AB9-$X$1)*$I$1,-1),50))</f>
        <v>2100</v>
      </c>
      <c r="K28" s="150"/>
      <c r="L28" s="149">
        <f>IF((AB11)&lt;=$X$1,$P$1,$P$1+MROUND(ROUNDDOWN((AB11-$X$1)*$I$1,-1),50))</f>
        <v>2000</v>
      </c>
      <c r="M28" s="150"/>
      <c r="N28" s="149">
        <f>IF((AB13)&lt;=$X$1,$P$1,$P$1+MROUND(ROUNDDOWN((AB13-$X$1)*$I$1,-1),50))</f>
        <v>1850</v>
      </c>
      <c r="O28" s="150"/>
      <c r="P28" s="149">
        <f>IF((AB15)&lt;=$X$1,$P$1,$P$1+MROUND(ROUNDDOWN((AB15-$X$1)*$I$1,-1),50))</f>
        <v>1750</v>
      </c>
      <c r="Q28" s="150"/>
      <c r="R28" s="149">
        <f>IF((AB17)&lt;=$X$1,$P$1,$P$1+MROUND(ROUNDDOWN((AB17-$X$1)*$I$1,-1),50))</f>
        <v>1650</v>
      </c>
      <c r="S28" s="150"/>
      <c r="T28" s="149">
        <f>IF((AB19)&lt;=$X$1,$P$1,$P$1+MROUND(ROUNDDOWN((AB19-$X$1)*$I$1,-1),50))</f>
        <v>1550</v>
      </c>
      <c r="U28" s="150"/>
      <c r="V28" s="332">
        <f>IF((AB21)&lt;=$X$1,$P$1,$P$1+MROUND(ROUNDDOWN((AB21-$X$1)*$I$1,-1),50))</f>
        <v>1500</v>
      </c>
      <c r="W28" s="171"/>
      <c r="X28" s="332">
        <f>IF((AB23)&lt;=$X$1,$P$1,$P$1+MROUND(ROUNDDOWN((AB23-$X$1)*$I$1,-1),50))</f>
        <v>1500</v>
      </c>
      <c r="Y28" s="171"/>
      <c r="Z28" s="332">
        <f>IF((AB25)&lt;=$X$1,$P$1,$P$1+MROUND(ROUNDDOWN((AB25-$X$1)*$I$1,-1),50))</f>
        <v>1500</v>
      </c>
      <c r="AA28" s="370"/>
      <c r="AB28" s="456"/>
      <c r="AC28" s="457"/>
      <c r="AD28" s="468"/>
      <c r="AE28" s="445"/>
      <c r="AF28" s="436"/>
      <c r="AG28" s="463"/>
      <c r="AH28" s="436"/>
      <c r="AI28" s="464"/>
      <c r="AJ28" s="436"/>
      <c r="AK28" s="464"/>
      <c r="AL28" s="436"/>
      <c r="AM28" s="437"/>
      <c r="AN28" s="463"/>
      <c r="AO28" s="464"/>
      <c r="AP28" s="436"/>
      <c r="AQ28" s="464"/>
      <c r="AR28" s="436"/>
      <c r="AS28" s="464"/>
      <c r="AT28" s="733"/>
      <c r="AU28" s="723"/>
      <c r="AV28" s="733"/>
      <c r="AW28" s="725"/>
    </row>
    <row r="29" spans="1:49" s="139" customFormat="1" ht="28.5" customHeight="1" x14ac:dyDescent="0.3">
      <c r="A29" s="477" t="str">
        <f>AD29</f>
        <v>석천</v>
      </c>
      <c r="B29" s="140"/>
      <c r="C29" s="141">
        <f>MROUND(ROUNDDOWN(B30*0.8,-1),50)</f>
        <v>2900</v>
      </c>
      <c r="D29" s="142"/>
      <c r="E29" s="143">
        <f>C29-$S$1</f>
        <v>1700</v>
      </c>
      <c r="F29" s="148"/>
      <c r="G29" s="141">
        <f>MROUND(ROUNDDOWN(F30*0.8,-1),50)</f>
        <v>1950</v>
      </c>
      <c r="H29" s="148"/>
      <c r="I29" s="141">
        <f>MROUND(ROUNDDOWN(H30*0.8,-1),50)</f>
        <v>1900</v>
      </c>
      <c r="J29" s="148"/>
      <c r="K29" s="141">
        <f>MROUND(ROUNDDOWN(J30*0.8,-1),50)</f>
        <v>1800</v>
      </c>
      <c r="L29" s="148"/>
      <c r="M29" s="141">
        <f>MROUND(ROUNDDOWN(L30*0.8,-1),50)</f>
        <v>1700</v>
      </c>
      <c r="N29" s="148"/>
      <c r="O29" s="141">
        <f>MROUND(ROUNDDOWN(N30*0.8,-1),50)</f>
        <v>1600</v>
      </c>
      <c r="P29" s="148"/>
      <c r="Q29" s="141">
        <f>MROUND(ROUNDDOWN(P30*0.8,-1),50)</f>
        <v>1500</v>
      </c>
      <c r="R29" s="148"/>
      <c r="S29" s="141">
        <f>MROUND(ROUNDDOWN(R30*0.8,-1),50)</f>
        <v>1450</v>
      </c>
      <c r="T29" s="148"/>
      <c r="U29" s="141">
        <f>MROUND(ROUNDDOWN(T30*0.8,-1),50)</f>
        <v>1350</v>
      </c>
      <c r="V29" s="148"/>
      <c r="W29" s="141">
        <f>MROUND(ROUNDDOWN(V30*0.8,-1),50)</f>
        <v>1300</v>
      </c>
      <c r="X29" s="168"/>
      <c r="Y29" s="162">
        <f>MROUND(ROUNDDOWN(X30*0.8,-1),50)</f>
        <v>1200</v>
      </c>
      <c r="Z29" s="168"/>
      <c r="AA29" s="371">
        <f>MROUND(ROUNDDOWN(Z30*0.8,-1),50)</f>
        <v>1200</v>
      </c>
      <c r="AB29" s="373"/>
      <c r="AC29" s="162">
        <f>MROUND(ROUNDDOWN(AB30*0.8,-1),50)</f>
        <v>1200</v>
      </c>
      <c r="AD29" s="479" t="s">
        <v>309</v>
      </c>
      <c r="AE29" s="466"/>
      <c r="AF29" s="610">
        <v>0.9</v>
      </c>
      <c r="AG29" s="729"/>
      <c r="AH29" s="446">
        <f>AF29+AH31</f>
        <v>2.2999999999999998</v>
      </c>
      <c r="AI29" s="447"/>
      <c r="AJ29" s="434">
        <f t="shared" ref="AJ29" si="83">AH29+$AJ$33</f>
        <v>3.3</v>
      </c>
      <c r="AK29" s="462"/>
      <c r="AL29" s="434">
        <f t="shared" ref="AL29" si="84">AJ29+$AL$35</f>
        <v>3.9</v>
      </c>
      <c r="AM29" s="435"/>
      <c r="AN29" s="461">
        <f t="shared" ref="AN29" si="85">AL29+$AN$37</f>
        <v>3.9</v>
      </c>
      <c r="AO29" s="462"/>
      <c r="AP29" s="434">
        <f t="shared" ref="AP29" si="86">AN29+$AP$39</f>
        <v>3.9</v>
      </c>
      <c r="AQ29" s="462"/>
      <c r="AR29" s="434">
        <f t="shared" ref="AR29" si="87">AP29+$AR$41</f>
        <v>3.9</v>
      </c>
      <c r="AS29" s="462"/>
      <c r="AT29" s="726">
        <f t="shared" ref="AT29" si="88">AR29+$AT$43</f>
        <v>3.9</v>
      </c>
      <c r="AU29" s="721"/>
      <c r="AV29" s="726">
        <f t="shared" ref="AV29" si="89">AT29+$AV$45</f>
        <v>3.9</v>
      </c>
      <c r="AW29" s="724"/>
    </row>
    <row r="30" spans="1:49" s="139" customFormat="1" ht="28.5" customHeight="1" x14ac:dyDescent="0.3">
      <c r="A30" s="453"/>
      <c r="B30" s="144">
        <f>$P$1+MROUND(ROUNDDOWN(AD4*$I$1,-1),50)</f>
        <v>3650</v>
      </c>
      <c r="C30" s="145"/>
      <c r="D30" s="146">
        <f>B30-$P$1</f>
        <v>2150</v>
      </c>
      <c r="E30" s="147"/>
      <c r="F30" s="149">
        <f>IF((AD5)&lt;=$X$1,$P$1,$P$1+MROUND(ROUNDDOWN((AD5-$X$1)*$I$1,-1),50))</f>
        <v>2450</v>
      </c>
      <c r="G30" s="150"/>
      <c r="H30" s="149">
        <f>IF((AD7)&lt;=$X$1,$P$1,$P$1+MROUND(ROUNDDOWN((AD7-$X$1)*$I$1,-1),50))</f>
        <v>2400</v>
      </c>
      <c r="I30" s="150"/>
      <c r="J30" s="149">
        <f>IF((AD9)&lt;=$X$1,$P$1,$P$1+MROUND(ROUNDDOWN((AD9-$X$1)*$I$1,-1),50))</f>
        <v>2250</v>
      </c>
      <c r="K30" s="150"/>
      <c r="L30" s="149">
        <f>IF((AD11)&lt;=$X$1,$P$1,$P$1+MROUND(ROUNDDOWN((AD11-$X$1)*$I$1,-1),50))</f>
        <v>2150</v>
      </c>
      <c r="M30" s="150"/>
      <c r="N30" s="149">
        <f>IF((AD13)&lt;=$X$1,$P$1,$P$1+MROUND(ROUNDDOWN((AD13-$X$1)*$I$1,-1),50))</f>
        <v>2000</v>
      </c>
      <c r="O30" s="150"/>
      <c r="P30" s="149">
        <f>IF((AD15)&lt;=$X$1,$P$1,$P$1+MROUND(ROUNDDOWN((AD15-$X$1)*$I$1,-1),50))</f>
        <v>1900</v>
      </c>
      <c r="Q30" s="150"/>
      <c r="R30" s="149">
        <f>IF((AD17)&lt;=$X$1,$P$1,$P$1+MROUND(ROUNDDOWN((AD17-$X$1)*$I$1,-1),50))</f>
        <v>1800</v>
      </c>
      <c r="S30" s="150"/>
      <c r="T30" s="149">
        <f>IF((AD19)&lt;=$X$1,$P$1,$P$1+MROUND(ROUNDDOWN((AD19-$X$1)*$I$1,-1),50))</f>
        <v>1700</v>
      </c>
      <c r="U30" s="150"/>
      <c r="V30" s="149">
        <f>IF((AD21)&lt;=$X$1,$P$1,$P$1+MROUND(ROUNDDOWN((AD21-$X$1)*$I$1,-1),50))</f>
        <v>1600</v>
      </c>
      <c r="W30" s="150"/>
      <c r="X30" s="332">
        <f>IF((AD23)&lt;=$X$1,$P$1,$P$1+MROUND(ROUNDDOWN((AD23-$X$1)*$I$1,-1),50))</f>
        <v>1500</v>
      </c>
      <c r="Y30" s="171"/>
      <c r="Z30" s="332">
        <f>IF((AD25)&lt;=$X$1,$P$1,$P$1+MROUND(ROUNDDOWN((AD25-$X$1)*$I$1,-1),50))</f>
        <v>1500</v>
      </c>
      <c r="AA30" s="370"/>
      <c r="AB30" s="372">
        <f>IF((AD27)&lt;=$X$1,$P$1,$P$1+MROUND(ROUNDDOWN((AD27-$X$1)*$I$1,-1),50))</f>
        <v>1500</v>
      </c>
      <c r="AC30" s="171"/>
      <c r="AD30" s="467"/>
      <c r="AE30" s="457"/>
      <c r="AF30" s="468"/>
      <c r="AG30" s="445"/>
      <c r="AH30" s="448"/>
      <c r="AI30" s="449"/>
      <c r="AJ30" s="436"/>
      <c r="AK30" s="464"/>
      <c r="AL30" s="436"/>
      <c r="AM30" s="437"/>
      <c r="AN30" s="463"/>
      <c r="AO30" s="464"/>
      <c r="AP30" s="436"/>
      <c r="AQ30" s="464"/>
      <c r="AR30" s="436"/>
      <c r="AS30" s="464"/>
      <c r="AT30" s="733"/>
      <c r="AU30" s="723"/>
      <c r="AV30" s="733"/>
      <c r="AW30" s="725"/>
    </row>
    <row r="31" spans="1:49" s="139" customFormat="1" ht="28.5" customHeight="1" x14ac:dyDescent="0.3">
      <c r="A31" s="465" t="str">
        <f>AF31</f>
        <v>신덕입구</v>
      </c>
      <c r="B31" s="140"/>
      <c r="C31" s="141">
        <f>MROUND(ROUNDDOWN(B32*0.8,-1),50)</f>
        <v>3000</v>
      </c>
      <c r="D31" s="142"/>
      <c r="E31" s="143">
        <f>C31-$S$1</f>
        <v>1800</v>
      </c>
      <c r="F31" s="148"/>
      <c r="G31" s="141">
        <f>MROUND(ROUNDDOWN(F32*0.8,-1),50)</f>
        <v>2100</v>
      </c>
      <c r="H31" s="148"/>
      <c r="I31" s="141">
        <f>MROUND(ROUNDDOWN(H32*0.8,-1),50)</f>
        <v>2000</v>
      </c>
      <c r="J31" s="148"/>
      <c r="K31" s="141">
        <f>MROUND(ROUNDDOWN(J32*0.8,-1),50)</f>
        <v>1900</v>
      </c>
      <c r="L31" s="148"/>
      <c r="M31" s="141">
        <f>MROUND(ROUNDDOWN(L32*0.8,-1),50)</f>
        <v>1800</v>
      </c>
      <c r="N31" s="148"/>
      <c r="O31" s="141">
        <f>MROUND(ROUNDDOWN(N32*0.8,-1),50)</f>
        <v>1700</v>
      </c>
      <c r="P31" s="148"/>
      <c r="Q31" s="141">
        <f>MROUND(ROUNDDOWN(P32*0.8,-1),50)</f>
        <v>1600</v>
      </c>
      <c r="R31" s="148"/>
      <c r="S31" s="141">
        <f>MROUND(ROUNDDOWN(R32*0.8,-1),50)</f>
        <v>1500</v>
      </c>
      <c r="T31" s="148"/>
      <c r="U31" s="141">
        <f>MROUND(ROUNDDOWN(T32*0.8,-1),50)</f>
        <v>1500</v>
      </c>
      <c r="V31" s="148"/>
      <c r="W31" s="141">
        <f>MROUND(ROUNDDOWN(V32*0.8,-1),50)</f>
        <v>1350</v>
      </c>
      <c r="X31" s="148"/>
      <c r="Y31" s="141">
        <f>MROUND(ROUNDDOWN(X32*0.8,-1),50)</f>
        <v>1300</v>
      </c>
      <c r="Z31" s="168"/>
      <c r="AA31" s="371">
        <f>MROUND(ROUNDDOWN(Z32*0.8,-1),50)</f>
        <v>1200</v>
      </c>
      <c r="AB31" s="373"/>
      <c r="AC31" s="162">
        <f>MROUND(ROUNDDOWN(AB32*0.8,-1),50)</f>
        <v>1200</v>
      </c>
      <c r="AD31" s="168"/>
      <c r="AE31" s="162">
        <f>MROUND(ROUNDDOWN(AD32*0.8,-1),50)</f>
        <v>1200</v>
      </c>
      <c r="AF31" s="440" t="s">
        <v>310</v>
      </c>
      <c r="AG31" s="480"/>
      <c r="AH31" s="468">
        <v>1.4</v>
      </c>
      <c r="AI31" s="468"/>
      <c r="AJ31" s="434">
        <f t="shared" ref="AJ31" si="90">AH31+$AJ$33</f>
        <v>2.4</v>
      </c>
      <c r="AK31" s="462"/>
      <c r="AL31" s="434">
        <f t="shared" ref="AL31" si="91">AJ31+$AL$35</f>
        <v>3</v>
      </c>
      <c r="AM31" s="435"/>
      <c r="AN31" s="461">
        <f t="shared" ref="AN31" si="92">AL31+$AN$37</f>
        <v>3</v>
      </c>
      <c r="AO31" s="462"/>
      <c r="AP31" s="434">
        <f t="shared" ref="AP31" si="93">AN31+$AP$39</f>
        <v>3</v>
      </c>
      <c r="AQ31" s="462"/>
      <c r="AR31" s="434">
        <f t="shared" ref="AR31" si="94">AP31+$AR$41</f>
        <v>3</v>
      </c>
      <c r="AS31" s="462"/>
      <c r="AT31" s="726">
        <f t="shared" ref="AT31" si="95">AR31+$AT$43</f>
        <v>3</v>
      </c>
      <c r="AU31" s="721"/>
      <c r="AV31" s="726">
        <f t="shared" ref="AV31" si="96">AT31+$AV$45</f>
        <v>3</v>
      </c>
      <c r="AW31" s="724"/>
    </row>
    <row r="32" spans="1:49" s="139" customFormat="1" ht="28.5" customHeight="1" thickBot="1" x14ac:dyDescent="0.35">
      <c r="A32" s="453"/>
      <c r="B32" s="144">
        <f>$P$1+MROUND(ROUNDDOWN(AF4*$I$1,-1),50)</f>
        <v>3750</v>
      </c>
      <c r="C32" s="145"/>
      <c r="D32" s="146">
        <f>B32-$P$1</f>
        <v>2250</v>
      </c>
      <c r="E32" s="147"/>
      <c r="F32" s="166">
        <f>IF((AF5)&lt;=$X$1,$P$1,$P$1+MROUND(ROUNDDOWN((AF5-$X$1)*$I$1,-1),50))</f>
        <v>2600</v>
      </c>
      <c r="G32" s="150"/>
      <c r="H32" s="166">
        <f>IF((AF7)&lt;=$X$1,$P$1,$P$1+MROUND(ROUNDDOWN((AF7-$X$1)*$I$1,-1),50))</f>
        <v>2500</v>
      </c>
      <c r="I32" s="150"/>
      <c r="J32" s="166">
        <f>IF((AF9)&lt;=$X$1,$P$1,$P$1+MROUND(ROUNDDOWN((AF9-$X$1)*$I$1,-1),50))</f>
        <v>2350</v>
      </c>
      <c r="K32" s="150"/>
      <c r="L32" s="166">
        <f>IF((AF11)&lt;=$X$1,$P$1,$P$1+MROUND(ROUNDDOWN((AF11-$X$1)*$I$1,-1),50))</f>
        <v>2250</v>
      </c>
      <c r="M32" s="150"/>
      <c r="N32" s="166">
        <f>IF((AF13)&lt;=$X$1,$P$1,$P$1+MROUND(ROUNDDOWN((AF13-$X$1)*$I$1,-1),50))</f>
        <v>2100</v>
      </c>
      <c r="O32" s="150"/>
      <c r="P32" s="166">
        <f>IF((AF15)&lt;=$X$1,$P$1,$P$1+MROUND(ROUNDDOWN((AF15-$X$1)*$I$1,-1),50))</f>
        <v>2000</v>
      </c>
      <c r="Q32" s="150"/>
      <c r="R32" s="166">
        <f>IF((AF17)&lt;=$X$1,$P$1,$P$1+MROUND(ROUNDDOWN((AF17-$X$1)*$I$1,-1),50))</f>
        <v>1900</v>
      </c>
      <c r="S32" s="150"/>
      <c r="T32" s="149">
        <f>IF((AF19)&lt;=$X$1,$P$1,$P$1+MROUND(ROUNDDOWN((AF19-$X$1)*$I$1,-1),50))</f>
        <v>1850</v>
      </c>
      <c r="U32" s="150"/>
      <c r="V32" s="149">
        <f>IF((AF21)&lt;=$X$1,$P$1,$P$1+MROUND(ROUNDDOWN((AF21-$X$1)*$I$1,-1),50))</f>
        <v>1700</v>
      </c>
      <c r="W32" s="150"/>
      <c r="X32" s="149">
        <f>IF((AF23)&lt;=$X$1,$P$1,$P$1+MROUND(ROUNDDOWN((AF23-$X$1)*$I$1,-1),50))</f>
        <v>1600</v>
      </c>
      <c r="Y32" s="150"/>
      <c r="Z32" s="332">
        <f>IF((AF25)&lt;=$X$1,$P$1,$P$1+MROUND(ROUNDDOWN((AF25-$X$1)*$I$1,-1),50))</f>
        <v>1500</v>
      </c>
      <c r="AA32" s="370"/>
      <c r="AB32" s="372">
        <f>IF((AF27)&lt;=$X$1,$P$1,$P$1+MROUND(ROUNDDOWN((AF27-$X$1)*$I$1,-1),50))</f>
        <v>1500</v>
      </c>
      <c r="AC32" s="171"/>
      <c r="AD32" s="332">
        <f>IF((AF29)&lt;=$X$1,$P$1,$P$1+MROUND(ROUNDDOWN((AF29-$X$1)*$I$1,-1),50))</f>
        <v>1500</v>
      </c>
      <c r="AE32" s="171"/>
      <c r="AF32" s="442"/>
      <c r="AG32" s="683"/>
      <c r="AH32" s="624"/>
      <c r="AI32" s="624"/>
      <c r="AJ32" s="690"/>
      <c r="AK32" s="691"/>
      <c r="AL32" s="690"/>
      <c r="AM32" s="834"/>
      <c r="AN32" s="696"/>
      <c r="AO32" s="691"/>
      <c r="AP32" s="690"/>
      <c r="AQ32" s="691"/>
      <c r="AR32" s="690"/>
      <c r="AS32" s="691"/>
      <c r="AT32" s="727"/>
      <c r="AU32" s="728"/>
      <c r="AV32" s="727"/>
      <c r="AW32" s="735"/>
    </row>
    <row r="33" spans="1:49" s="139" customFormat="1" ht="28.5" customHeight="1" x14ac:dyDescent="0.3">
      <c r="A33" s="438" t="str">
        <f>AH33</f>
        <v>원세봉</v>
      </c>
      <c r="B33" s="227"/>
      <c r="C33" s="158">
        <f>MROUND(ROUNDDOWN(B34*0.8,-1),50)</f>
        <v>3150</v>
      </c>
      <c r="D33" s="159"/>
      <c r="E33" s="160">
        <f>C33-$S$1</f>
        <v>1950</v>
      </c>
      <c r="F33" s="161"/>
      <c r="G33" s="158">
        <f>MROUND(ROUNDDOWN(F34*0.8,-1),50)</f>
        <v>2200</v>
      </c>
      <c r="H33" s="161"/>
      <c r="I33" s="158">
        <f>MROUND(ROUNDDOWN(H34*0.8,-1),50)</f>
        <v>2150</v>
      </c>
      <c r="J33" s="161"/>
      <c r="K33" s="158">
        <f>MROUND(ROUNDDOWN(J34*0.8,-1),50)</f>
        <v>2050</v>
      </c>
      <c r="L33" s="161"/>
      <c r="M33" s="158">
        <f>MROUND(ROUNDDOWN(L34*0.8,-1),50)</f>
        <v>1950</v>
      </c>
      <c r="N33" s="161"/>
      <c r="O33" s="158">
        <f>MROUND(ROUNDDOWN(N34*0.8,-1),50)</f>
        <v>1850</v>
      </c>
      <c r="P33" s="161"/>
      <c r="Q33" s="158">
        <f>MROUND(ROUNDDOWN(P34*0.8,-1),50)</f>
        <v>1750</v>
      </c>
      <c r="R33" s="148"/>
      <c r="S33" s="141">
        <f>MROUND(ROUNDDOWN(R34*0.8,-1),50)</f>
        <v>1700</v>
      </c>
      <c r="T33" s="148"/>
      <c r="U33" s="141">
        <f>MROUND(ROUNDDOWN(T34*0.8,-1),50)</f>
        <v>1600</v>
      </c>
      <c r="V33" s="148"/>
      <c r="W33" s="141">
        <f>MROUND(ROUNDDOWN(V34*0.8,-1),50)</f>
        <v>1500</v>
      </c>
      <c r="X33" s="148"/>
      <c r="Y33" s="141">
        <f>MROUND(ROUNDDOWN(X34*0.8,-1),50)</f>
        <v>1450</v>
      </c>
      <c r="Z33" s="148"/>
      <c r="AA33" s="243">
        <f>MROUND(ROUNDDOWN(Z34*0.8,-1),50)</f>
        <v>1300</v>
      </c>
      <c r="AB33" s="373"/>
      <c r="AC33" s="162">
        <f>MROUND(ROUNDDOWN(AB34*0.8,-1),50)</f>
        <v>1200</v>
      </c>
      <c r="AD33" s="168"/>
      <c r="AE33" s="162">
        <f>MROUND(ROUNDDOWN(AD34*0.8,-1),50)</f>
        <v>1200</v>
      </c>
      <c r="AF33" s="168"/>
      <c r="AG33" s="371">
        <f>MROUND(ROUNDDOWN(AF34*0.8,-1),50)</f>
        <v>1200</v>
      </c>
      <c r="AH33" s="481" t="s">
        <v>311</v>
      </c>
      <c r="AI33" s="695"/>
      <c r="AJ33" s="610">
        <v>1</v>
      </c>
      <c r="AK33" s="610"/>
      <c r="AL33" s="684">
        <f t="shared" ref="AL33" si="97">AJ33+$AL$35</f>
        <v>1.6</v>
      </c>
      <c r="AM33" s="710"/>
      <c r="AN33" s="832">
        <f>AL33+AN35</f>
        <v>2.2000000000000002</v>
      </c>
      <c r="AO33" s="674"/>
      <c r="AP33" s="684">
        <f t="shared" ref="AP33" si="98">AN33+$AP$39</f>
        <v>2.2000000000000002</v>
      </c>
      <c r="AQ33" s="685"/>
      <c r="AR33" s="684">
        <f t="shared" ref="AR33" si="99">AP33+$AR$41</f>
        <v>2.2000000000000002</v>
      </c>
      <c r="AS33" s="685"/>
      <c r="AT33" s="736">
        <f t="shared" ref="AT33" si="100">AR33+$AT$43</f>
        <v>2.2000000000000002</v>
      </c>
      <c r="AU33" s="737"/>
      <c r="AV33" s="736">
        <f t="shared" ref="AV33" si="101">AT33+$AV$45</f>
        <v>2.2000000000000002</v>
      </c>
      <c r="AW33" s="738"/>
    </row>
    <row r="34" spans="1:49" s="139" customFormat="1" ht="28.5" customHeight="1" x14ac:dyDescent="0.3">
      <c r="A34" s="453"/>
      <c r="B34" s="144">
        <f>$P$1+MROUND(ROUNDDOWN(AH4*$I$1,-1),50)</f>
        <v>3950</v>
      </c>
      <c r="C34" s="145"/>
      <c r="D34" s="146">
        <f>B34-$P$1</f>
        <v>2450</v>
      </c>
      <c r="E34" s="147"/>
      <c r="F34" s="149">
        <f>IF((AH5)&lt;=$X$1,$P$1,$P$1+MROUND(ROUNDDOWN((AH5-$X$1)*$I$1,-1),50))</f>
        <v>2750</v>
      </c>
      <c r="G34" s="150"/>
      <c r="H34" s="149">
        <f>IF((AH7)&lt;=$X$1,$P$1,$P$1+MROUND(ROUNDDOWN((AH7-$X$1)*$I$1,-1),50))</f>
        <v>2700</v>
      </c>
      <c r="I34" s="150"/>
      <c r="J34" s="149">
        <f>IF((AH9)&lt;=$X$1,$P$1,$P$1+MROUND(ROUNDDOWN((AH9-$X$1)*$I$1,-1),50))</f>
        <v>2550</v>
      </c>
      <c r="K34" s="150"/>
      <c r="L34" s="149">
        <f>IF((AH11)&lt;=$X$1,$P$1,$P$1+MROUND(ROUNDDOWN((AH11-$X$1)*$I$1,-1),50))</f>
        <v>2450</v>
      </c>
      <c r="M34" s="150"/>
      <c r="N34" s="149">
        <f>IF((AH13)&lt;=$X$1,$P$1,$P$1+MROUND(ROUNDDOWN((AH13-$X$1)*$I$1,-1),50))</f>
        <v>2300</v>
      </c>
      <c r="O34" s="150"/>
      <c r="P34" s="149">
        <f>IF((AH15)&lt;=$X$1,$P$1,$P$1+MROUND(ROUNDDOWN((AH15-$X$1)*$I$1,-1),50))</f>
        <v>2200</v>
      </c>
      <c r="Q34" s="150"/>
      <c r="R34" s="166">
        <f>IF((AH17)&lt;=$X$1,$P$1,$P$1+MROUND(ROUNDDOWN((AH17-$X$1)*$I$1,-1),50))</f>
        <v>2100</v>
      </c>
      <c r="S34" s="150"/>
      <c r="T34" s="166">
        <f>IF((AH19)&lt;=$X$1,$P$1,$P$1+MROUND(ROUNDDOWN((AH19-$X$1)*$I$1,-1),50))</f>
        <v>2000</v>
      </c>
      <c r="U34" s="150"/>
      <c r="V34" s="149">
        <f>IF((AH21)&lt;=$X$1,$P$1,$P$1+MROUND(ROUNDDOWN((AH21-$X$1)*$I$1,-1),50))</f>
        <v>1900</v>
      </c>
      <c r="W34" s="150"/>
      <c r="X34" s="149">
        <f>IF((AH23)&lt;=$X$1,$P$1,$P$1+MROUND(ROUNDDOWN((AH23-$X$1)*$I$1,-1),50))</f>
        <v>1800</v>
      </c>
      <c r="Y34" s="150"/>
      <c r="Z34" s="149">
        <f>IF((AH25)&lt;=$X$1,$P$1,$P$1+MROUND(ROUNDDOWN((AH25-$X$1)*$I$1,-1),50))</f>
        <v>1600</v>
      </c>
      <c r="AA34" s="244"/>
      <c r="AB34" s="372">
        <f>IF((AH27)&lt;=$X$1,$P$1,$P$1+MROUND(ROUNDDOWN((AH27-$X$1)*$I$1,-1),50))</f>
        <v>1500</v>
      </c>
      <c r="AC34" s="171"/>
      <c r="AD34" s="332">
        <f>IF((AH29)&lt;=$X$1,$P$1,$P$1+MROUND(ROUNDDOWN((AH29-$X$1)*$I$1,-1),50))</f>
        <v>1500</v>
      </c>
      <c r="AE34" s="171"/>
      <c r="AF34" s="332">
        <f>IF((AH31)&lt;=$X$1,$P$1,$P$1+MROUND(ROUNDDOWN((AH31-$X$1)*$I$1,-1),50))</f>
        <v>1500</v>
      </c>
      <c r="AG34" s="370"/>
      <c r="AH34" s="467"/>
      <c r="AI34" s="457"/>
      <c r="AJ34" s="468"/>
      <c r="AK34" s="468"/>
      <c r="AL34" s="436"/>
      <c r="AM34" s="437"/>
      <c r="AN34" s="491"/>
      <c r="AO34" s="449"/>
      <c r="AP34" s="436"/>
      <c r="AQ34" s="464"/>
      <c r="AR34" s="436"/>
      <c r="AS34" s="464"/>
      <c r="AT34" s="733"/>
      <c r="AU34" s="723"/>
      <c r="AV34" s="733"/>
      <c r="AW34" s="725"/>
    </row>
    <row r="35" spans="1:49" s="139" customFormat="1" ht="28.5" customHeight="1" x14ac:dyDescent="0.3">
      <c r="A35" s="477" t="str">
        <f>AJ35</f>
        <v>승각</v>
      </c>
      <c r="B35" s="140"/>
      <c r="C35" s="141">
        <f>MROUND(ROUNDDOWN(B36*0.8,-1),50)</f>
        <v>3300</v>
      </c>
      <c r="D35" s="142"/>
      <c r="E35" s="143">
        <f>C35-$S$1</f>
        <v>2100</v>
      </c>
      <c r="F35" s="148"/>
      <c r="G35" s="141">
        <f>MROUND(ROUNDDOWN(F36*0.8,-1),50)</f>
        <v>2300</v>
      </c>
      <c r="H35" s="148"/>
      <c r="I35" s="141">
        <f>MROUND(ROUNDDOWN(H36*0.8,-1),50)</f>
        <v>2300</v>
      </c>
      <c r="J35" s="148"/>
      <c r="K35" s="141">
        <f>MROUND(ROUNDDOWN(J36*0.8,-1),50)</f>
        <v>2100</v>
      </c>
      <c r="L35" s="148"/>
      <c r="M35" s="141">
        <f>MROUND(ROUNDDOWN(L36*0.8,-1),50)</f>
        <v>2050</v>
      </c>
      <c r="N35" s="148"/>
      <c r="O35" s="141">
        <f>MROUND(ROUNDDOWN(N36*0.8,-1),50)</f>
        <v>1900</v>
      </c>
      <c r="P35" s="148"/>
      <c r="Q35" s="141">
        <f>MROUND(ROUNDDOWN(P36*0.8,-1),50)</f>
        <v>1900</v>
      </c>
      <c r="R35" s="161"/>
      <c r="S35" s="158">
        <f>MROUND(ROUNDDOWN(R36*0.8,-1),50)</f>
        <v>1800</v>
      </c>
      <c r="T35" s="161"/>
      <c r="U35" s="158">
        <f>MROUND(ROUNDDOWN(T36*0.8,-1),50)</f>
        <v>1700</v>
      </c>
      <c r="V35" s="148"/>
      <c r="W35" s="141">
        <f>MROUND(ROUNDDOWN(V36*0.8,-1),50)</f>
        <v>1600</v>
      </c>
      <c r="X35" s="148"/>
      <c r="Y35" s="141">
        <f>MROUND(ROUNDDOWN(X36*0.8,-1),50)</f>
        <v>1500</v>
      </c>
      <c r="Z35" s="148"/>
      <c r="AA35" s="243">
        <f>MROUND(ROUNDDOWN(Z36*0.8,-1),50)</f>
        <v>1400</v>
      </c>
      <c r="AB35" s="373"/>
      <c r="AC35" s="162">
        <f>MROUND(ROUNDDOWN(AB36*0.8,-1),50)</f>
        <v>1200</v>
      </c>
      <c r="AD35" s="168"/>
      <c r="AE35" s="162">
        <f>MROUND(ROUNDDOWN(AD36*0.8,-1),50)</f>
        <v>1200</v>
      </c>
      <c r="AF35" s="168"/>
      <c r="AG35" s="371">
        <f>MROUND(ROUNDDOWN(AF36*0.8,-1),50)</f>
        <v>1200</v>
      </c>
      <c r="AH35" s="168"/>
      <c r="AI35" s="162">
        <f>MROUND(ROUNDDOWN(AH36*0.8,-1),50)</f>
        <v>1200</v>
      </c>
      <c r="AJ35" s="602" t="s">
        <v>312</v>
      </c>
      <c r="AK35" s="607"/>
      <c r="AL35" s="468">
        <v>0.6</v>
      </c>
      <c r="AM35" s="460"/>
      <c r="AN35" s="832">
        <f>AL35+AN37</f>
        <v>0.6</v>
      </c>
      <c r="AO35" s="674"/>
      <c r="AP35" s="434">
        <f t="shared" ref="AP35" si="102">AN35+$AP$39</f>
        <v>0.6</v>
      </c>
      <c r="AQ35" s="462"/>
      <c r="AR35" s="434">
        <f t="shared" ref="AR35" si="103">AP35+$AR$41</f>
        <v>0.6</v>
      </c>
      <c r="AS35" s="462"/>
      <c r="AT35" s="726">
        <f t="shared" ref="AT35" si="104">AR35+$AT$43</f>
        <v>0.6</v>
      </c>
      <c r="AU35" s="721"/>
      <c r="AV35" s="726">
        <f t="shared" ref="AV35" si="105">AT35+$AV$45</f>
        <v>0.6</v>
      </c>
      <c r="AW35" s="724"/>
    </row>
    <row r="36" spans="1:49" s="139" customFormat="1" ht="28.5" customHeight="1" x14ac:dyDescent="0.3">
      <c r="A36" s="453"/>
      <c r="B36" s="144">
        <f>$P$1+MROUND(ROUNDDOWN(AJ4*$I$1,-1),50)</f>
        <v>4100</v>
      </c>
      <c r="C36" s="145"/>
      <c r="D36" s="146">
        <f>B36-$P$1</f>
        <v>2600</v>
      </c>
      <c r="E36" s="147"/>
      <c r="F36" s="149">
        <f>IF((AJ5)&lt;=$X$1,$P$1,$P$1+MROUND(ROUNDDOWN((AJ5-$X$1)*$I$1,-1),50))</f>
        <v>2900</v>
      </c>
      <c r="G36" s="150"/>
      <c r="H36" s="149">
        <f>IF((AJ7)&lt;=$X$1,$P$1,$P$1+MROUND(ROUNDDOWN((AJ7-$X$1)*$I$1,-1),50))</f>
        <v>2850</v>
      </c>
      <c r="I36" s="150"/>
      <c r="J36" s="149">
        <f>IF((AJ9)&lt;=$X$1,$P$1,$P$1+MROUND(ROUNDDOWN((AJ9-$X$1)*$I$1,-1),50))</f>
        <v>2650</v>
      </c>
      <c r="K36" s="150"/>
      <c r="L36" s="149">
        <f>IF((AJ11)&lt;=$X$1,$P$1,$P$1+MROUND(ROUNDDOWN((AJ11-$X$1)*$I$1,-1),50))</f>
        <v>2550</v>
      </c>
      <c r="M36" s="150"/>
      <c r="N36" s="149">
        <f>IF((AJ13)&lt;=$X$1,$P$1,$P$1+MROUND(ROUNDDOWN((AJ13-$X$1)*$I$1,-1),50))</f>
        <v>2400</v>
      </c>
      <c r="O36" s="150"/>
      <c r="P36" s="149">
        <f>IF((AJ15)&lt;=$X$1,$P$1,$P$1+MROUND(ROUNDDOWN((AJ15-$X$1)*$I$1,-1),50))</f>
        <v>2350</v>
      </c>
      <c r="Q36" s="150"/>
      <c r="R36" s="149">
        <f>IF((AJ17)&lt;=$X$1,$P$1,$P$1+MROUND(ROUNDDOWN((AJ17-$X$1)*$I$1,-1),50))</f>
        <v>2250</v>
      </c>
      <c r="S36" s="150"/>
      <c r="T36" s="149">
        <f>IF((AJ19)&lt;=$X$1,$P$1,$P$1+MROUND(ROUNDDOWN((AJ19-$X$1)*$I$1,-1),50))</f>
        <v>2150</v>
      </c>
      <c r="U36" s="150"/>
      <c r="V36" s="166">
        <f>IF((AJ21)&lt;=$X$1,$P$1,$P$1+MROUND(ROUNDDOWN((AJ21-$X$1)*$I$1,-1),50))</f>
        <v>2000</v>
      </c>
      <c r="W36" s="150"/>
      <c r="X36" s="149">
        <f>IF((AJ23)&lt;=$X$1,$P$1,$P$1+MROUND(ROUNDDOWN((AJ23-$X$1)*$I$1,-1),50))</f>
        <v>1900</v>
      </c>
      <c r="Y36" s="150"/>
      <c r="Z36" s="149">
        <f>IF((AJ25)&lt;=$X$1,$P$1,$P$1+MROUND(ROUNDDOWN((AJ25-$X$1)*$I$1,-1),50))</f>
        <v>1750</v>
      </c>
      <c r="AA36" s="244"/>
      <c r="AB36" s="372">
        <f>IF((AJ27)&lt;=$X$1,$P$1,$P$1+MROUND(ROUNDDOWN((AJ27-$X$1)*$I$1,-1),50))</f>
        <v>1500</v>
      </c>
      <c r="AC36" s="171"/>
      <c r="AD36" s="332">
        <f>IF((AJ29)&lt;=$X$1,$P$1,$P$1+MROUND(ROUNDDOWN((AJ29-$X$1)*$I$1,-1),50))</f>
        <v>1500</v>
      </c>
      <c r="AE36" s="171"/>
      <c r="AF36" s="332">
        <f>IF((AJ31)&lt;=$X$1,$P$1,$P$1+MROUND(ROUNDDOWN((AJ31-$X$1)*$I$1,-1),50))</f>
        <v>1500</v>
      </c>
      <c r="AG36" s="370"/>
      <c r="AH36" s="332">
        <f>IF((AJ33)&lt;=$X$1,$P$1,$P$1+MROUND(ROUNDDOWN((AJ33-$X$1)*$I$1,-1),50))</f>
        <v>1500</v>
      </c>
      <c r="AI36" s="171"/>
      <c r="AJ36" s="608"/>
      <c r="AK36" s="609"/>
      <c r="AL36" s="468"/>
      <c r="AM36" s="460"/>
      <c r="AN36" s="491"/>
      <c r="AO36" s="449"/>
      <c r="AP36" s="436"/>
      <c r="AQ36" s="464"/>
      <c r="AR36" s="436"/>
      <c r="AS36" s="464"/>
      <c r="AT36" s="733"/>
      <c r="AU36" s="723"/>
      <c r="AV36" s="733"/>
      <c r="AW36" s="725"/>
    </row>
    <row r="37" spans="1:49" s="139" customFormat="1" ht="28.5" customHeight="1" x14ac:dyDescent="0.3">
      <c r="A37" s="477" t="str">
        <f>AL37</f>
        <v>장승리</v>
      </c>
      <c r="B37" s="140"/>
      <c r="C37" s="141">
        <f>MROUND(ROUNDDOWN(B38*0.8,-1),50)</f>
        <v>3300</v>
      </c>
      <c r="D37" s="142"/>
      <c r="E37" s="226">
        <f>C37-$S$1</f>
        <v>2100</v>
      </c>
      <c r="F37" s="148"/>
      <c r="G37" s="141">
        <f>MROUND(ROUNDDOWN(F38*0.8,-1),50)</f>
        <v>2400</v>
      </c>
      <c r="H37" s="148"/>
      <c r="I37" s="141">
        <f>MROUND(ROUNDDOWN(H38*0.8,-1),50)</f>
        <v>2300</v>
      </c>
      <c r="J37" s="148"/>
      <c r="K37" s="141">
        <f>MROUND(ROUNDDOWN(J38*0.8,-1),50)</f>
        <v>2200</v>
      </c>
      <c r="L37" s="148"/>
      <c r="M37" s="141">
        <f>MROUND(ROUNDDOWN(L38*0.8,-1),50)</f>
        <v>2100</v>
      </c>
      <c r="N37" s="148"/>
      <c r="O37" s="141">
        <f>MROUND(ROUNDDOWN(N38*0.8,-1),50)</f>
        <v>2000</v>
      </c>
      <c r="P37" s="148"/>
      <c r="Q37" s="141">
        <f>MROUND(ROUNDDOWN(P38*0.8,-1),50)</f>
        <v>1900</v>
      </c>
      <c r="R37" s="148"/>
      <c r="S37" s="141">
        <f>MROUND(ROUNDDOWN(R38*0.8,-1),50)</f>
        <v>1850</v>
      </c>
      <c r="T37" s="148"/>
      <c r="U37" s="141">
        <f>MROUND(ROUNDDOWN(T38*0.8,-1),50)</f>
        <v>1800</v>
      </c>
      <c r="V37" s="161"/>
      <c r="W37" s="158">
        <f>MROUND(ROUNDDOWN(V38*0.8,-1),50)</f>
        <v>1700</v>
      </c>
      <c r="X37" s="148"/>
      <c r="Y37" s="141">
        <f>MROUND(ROUNDDOWN(X38*0.8,-1),50)</f>
        <v>1600</v>
      </c>
      <c r="Z37" s="148"/>
      <c r="AA37" s="243">
        <f>MROUND(ROUNDDOWN(Z38*0.8,-1),50)</f>
        <v>1450</v>
      </c>
      <c r="AB37" s="373"/>
      <c r="AC37" s="162">
        <f>MROUND(ROUNDDOWN(AB38*0.8,-1),50)</f>
        <v>1200</v>
      </c>
      <c r="AD37" s="168"/>
      <c r="AE37" s="162">
        <f>MROUND(ROUNDDOWN(AD38*0.8,-1),50)</f>
        <v>1200</v>
      </c>
      <c r="AF37" s="168"/>
      <c r="AG37" s="371">
        <f>MROUND(ROUNDDOWN(AF38*0.8,-1),50)</f>
        <v>1200</v>
      </c>
      <c r="AH37" s="168"/>
      <c r="AI37" s="162">
        <f>MROUND(ROUNDDOWN(AH38*0.8,-1),50)</f>
        <v>1200</v>
      </c>
      <c r="AJ37" s="168"/>
      <c r="AK37" s="162">
        <f>MROUND(ROUNDDOWN(AJ38*0.8,-1),50)</f>
        <v>1200</v>
      </c>
      <c r="AL37" s="479" t="s">
        <v>313</v>
      </c>
      <c r="AM37" s="441"/>
      <c r="AN37" s="444"/>
      <c r="AO37" s="468"/>
      <c r="AP37" s="434">
        <f t="shared" ref="AP37" si="106">AN37+$AP$39</f>
        <v>0</v>
      </c>
      <c r="AQ37" s="462"/>
      <c r="AR37" s="434">
        <f>AP37+$AR$41</f>
        <v>0</v>
      </c>
      <c r="AS37" s="462"/>
      <c r="AT37" s="726">
        <f t="shared" ref="AT37" si="107">AR37+$AT$43</f>
        <v>0</v>
      </c>
      <c r="AU37" s="721"/>
      <c r="AV37" s="726">
        <f t="shared" ref="AV37" si="108">AT37+$AV$45</f>
        <v>0</v>
      </c>
      <c r="AW37" s="724"/>
    </row>
    <row r="38" spans="1:49" s="139" customFormat="1" ht="28.5" customHeight="1" thickBot="1" x14ac:dyDescent="0.35">
      <c r="A38" s="439"/>
      <c r="B38" s="151">
        <f>$P$1+MROUND(ROUNDDOWN(AL4*$I$1,-1),50)</f>
        <v>4150</v>
      </c>
      <c r="C38" s="152"/>
      <c r="D38" s="153">
        <f>B38-$P$1</f>
        <v>2650</v>
      </c>
      <c r="E38" s="154"/>
      <c r="F38" s="156">
        <f>IF((AL5)&lt;=$X$1,$P$1,$P$1+MROUND(ROUNDDOWN((AL5-$X$1)*$I$1,-1),50))</f>
        <v>3000</v>
      </c>
      <c r="G38" s="157"/>
      <c r="H38" s="156">
        <f>IF((AL7)&lt;=$X$1,$P$1,$P$1+MROUND(ROUNDDOWN((AL7-$X$1)*$I$1,-1),50))</f>
        <v>2900</v>
      </c>
      <c r="I38" s="157"/>
      <c r="J38" s="156">
        <f>IF((AL9)&lt;=$X$1,$P$1,$P$1+MROUND(ROUNDDOWN((AL9-$X$1)*$I$1,-1),50))</f>
        <v>2750</v>
      </c>
      <c r="K38" s="157"/>
      <c r="L38" s="156">
        <f>IF((AL11)&lt;=$X$1,$P$1,$P$1+MROUND(ROUNDDOWN((AL11-$X$1)*$I$1,-1),50))</f>
        <v>2650</v>
      </c>
      <c r="M38" s="157"/>
      <c r="N38" s="156">
        <f>IF((AL13)&lt;=$X$1,$P$1,$P$1+MROUND(ROUNDDOWN((AL13-$X$1)*$I$1,-1),50))</f>
        <v>2500</v>
      </c>
      <c r="O38" s="157"/>
      <c r="P38" s="156">
        <f>IF((AL15)&lt;=$X$1,$P$1,$P$1+MROUND(ROUNDDOWN((AL15-$X$1)*$I$1,-1),50))</f>
        <v>2400</v>
      </c>
      <c r="Q38" s="157"/>
      <c r="R38" s="156">
        <f>IF((AL17)&lt;=$X$1,$P$1,$P$1+MROUND(ROUNDDOWN((AL17-$X$1)*$I$1,-1),50))</f>
        <v>2300</v>
      </c>
      <c r="S38" s="157"/>
      <c r="T38" s="156">
        <f>IF((AL19)&lt;=$X$1,$P$1,$P$1+MROUND(ROUNDDOWN((AL19-$X$1)*$I$1,-1),50))</f>
        <v>2250</v>
      </c>
      <c r="U38" s="157"/>
      <c r="V38" s="156">
        <f>IF((AL21)&lt;=$X$1,$P$1,$P$1+MROUND(ROUNDDOWN((AL21-$X$1)*$I$1,-1),50))</f>
        <v>2100</v>
      </c>
      <c r="W38" s="157"/>
      <c r="X38" s="156">
        <f>IF((AL23)&lt;=$X$1,$P$1,$P$1+MROUND(ROUNDDOWN((AL23-$X$1)*$I$1,-1),50))</f>
        <v>2000</v>
      </c>
      <c r="Y38" s="157"/>
      <c r="Z38" s="156">
        <f>IF((AL25)&lt;=$X$1,$P$1,$P$1+MROUND(ROUNDDOWN((AL25-$X$1)*$I$1,-1),50))</f>
        <v>1800</v>
      </c>
      <c r="AA38" s="245"/>
      <c r="AB38" s="379">
        <f>IF((AL27)&lt;=$X$1,$P$1,$P$1+MROUND(ROUNDDOWN((AL27-$X$1)*$I$1,-1),50))</f>
        <v>1500</v>
      </c>
      <c r="AC38" s="172"/>
      <c r="AD38" s="333">
        <f>IF((AL29)&lt;=$X$1,$P$1,$P$1+MROUND(ROUNDDOWN((AL29-$X$1)*$I$1,-1),50))</f>
        <v>1500</v>
      </c>
      <c r="AE38" s="172"/>
      <c r="AF38" s="333">
        <f>IF((AL31)&lt;=$X$1,$P$1,$P$1+MROUND(ROUNDDOWN((AL31-$X$1)*$I$1,-1),50))</f>
        <v>1500</v>
      </c>
      <c r="AG38" s="380"/>
      <c r="AH38" s="333">
        <f>IF((AL33)&lt;=$X$1,$P$1,$P$1+MROUND(ROUNDDOWN((AL33-$X$1)*$I$1,-1),50))</f>
        <v>1500</v>
      </c>
      <c r="AI38" s="172"/>
      <c r="AJ38" s="333">
        <f>IF((AL35)&lt;=$X$1,$P$1,$P$1+MROUND(ROUNDDOWN((AL35-$X$1)*$I$1,-1),50))</f>
        <v>1500</v>
      </c>
      <c r="AK38" s="172"/>
      <c r="AL38" s="442"/>
      <c r="AM38" s="443"/>
      <c r="AN38" s="833"/>
      <c r="AO38" s="624"/>
      <c r="AP38" s="690"/>
      <c r="AQ38" s="691"/>
      <c r="AR38" s="690"/>
      <c r="AS38" s="691"/>
      <c r="AT38" s="727"/>
      <c r="AU38" s="728"/>
      <c r="AV38" s="727"/>
      <c r="AW38" s="735"/>
    </row>
    <row r="39" spans="1:49" s="139" customFormat="1" hidden="1" x14ac:dyDescent="0.3">
      <c r="A39" s="438" t="s">
        <v>273</v>
      </c>
      <c r="B39" s="227"/>
      <c r="C39" s="158">
        <f>MROUND(ROUNDDOWN(B40*0.8,-1),50)</f>
        <v>3300</v>
      </c>
      <c r="D39" s="159"/>
      <c r="E39" s="160">
        <f>C39-$S$1</f>
        <v>2100</v>
      </c>
      <c r="F39" s="161"/>
      <c r="G39" s="158">
        <f>MROUND(ROUNDDOWN(F40*0.8,-1),50)</f>
        <v>2400</v>
      </c>
      <c r="H39" s="161"/>
      <c r="I39" s="158">
        <f>MROUND(ROUNDDOWN(H40*0.8,-1),50)</f>
        <v>2300</v>
      </c>
      <c r="J39" s="161"/>
      <c r="K39" s="158">
        <f>MROUND(ROUNDDOWN(J40*0.8,-1),50)</f>
        <v>2200</v>
      </c>
      <c r="L39" s="161"/>
      <c r="M39" s="158">
        <f>MROUND(ROUNDDOWN(L40*0.8,-1),50)</f>
        <v>2100</v>
      </c>
      <c r="N39" s="161"/>
      <c r="O39" s="158">
        <f>MROUND(ROUNDDOWN(N40*0.8,-1),50)</f>
        <v>2000</v>
      </c>
      <c r="P39" s="161"/>
      <c r="Q39" s="158">
        <f>MROUND(ROUNDDOWN(P40*0.8,-1),50)</f>
        <v>1900</v>
      </c>
      <c r="R39" s="161"/>
      <c r="S39" s="158">
        <f>MROUND(ROUNDDOWN(R40*0.8,-1),50)</f>
        <v>1850</v>
      </c>
      <c r="T39" s="161"/>
      <c r="U39" s="158">
        <f>MROUND(ROUNDDOWN(T40*0.8,-1),50)</f>
        <v>1800</v>
      </c>
      <c r="V39" s="161"/>
      <c r="W39" s="158">
        <f>MROUND(ROUNDDOWN(V40*0.8,-1),50)</f>
        <v>1700</v>
      </c>
      <c r="X39" s="161"/>
      <c r="Y39" s="158">
        <f>MROUND(ROUNDDOWN(X40*0.8,-1),50)</f>
        <v>1600</v>
      </c>
      <c r="Z39" s="161"/>
      <c r="AA39" s="158">
        <f>MROUND(ROUNDDOWN(Z40*0.8,-1),50)</f>
        <v>1450</v>
      </c>
      <c r="AB39" s="161"/>
      <c r="AC39" s="158">
        <f>MROUND(ROUNDDOWN(AB40*0.8,-1),50)</f>
        <v>1200</v>
      </c>
      <c r="AD39" s="161"/>
      <c r="AE39" s="158">
        <f>MROUND(ROUNDDOWN(AD40*0.8,-1),50)</f>
        <v>1200</v>
      </c>
      <c r="AF39" s="161"/>
      <c r="AG39" s="158">
        <f>MROUND(ROUNDDOWN(AF40*0.8,-1),50)</f>
        <v>1200</v>
      </c>
      <c r="AH39" s="161"/>
      <c r="AI39" s="158">
        <f>MROUND(ROUNDDOWN(AH40*0.8,-1),50)</f>
        <v>1200</v>
      </c>
      <c r="AJ39" s="356"/>
      <c r="AK39" s="357">
        <f>MROUND(ROUNDDOWN(AJ40*0.8,-1),50)</f>
        <v>1200</v>
      </c>
      <c r="AL39" s="161"/>
      <c r="AM39" s="158">
        <f>MROUND(ROUNDDOWN(AL40*0.8,-1),50)</f>
        <v>1200</v>
      </c>
      <c r="AN39" s="481"/>
      <c r="AO39" s="695"/>
      <c r="AP39" s="610"/>
      <c r="AQ39" s="610"/>
      <c r="AR39" s="684">
        <f>AP39+AR41</f>
        <v>0</v>
      </c>
      <c r="AS39" s="685"/>
      <c r="AT39" s="831">
        <f>AR39+$AT$43</f>
        <v>0</v>
      </c>
      <c r="AU39" s="737"/>
      <c r="AV39" s="831">
        <f t="shared" ref="AV39" si="109">AT39+$AV$45</f>
        <v>0</v>
      </c>
      <c r="AW39" s="738"/>
    </row>
    <row r="40" spans="1:49" s="139" customFormat="1" hidden="1" x14ac:dyDescent="0.3">
      <c r="A40" s="453"/>
      <c r="B40" s="144">
        <f>$P$1+MROUND(ROUNDDOWN(AN4*$I$1,-1),50)</f>
        <v>4150</v>
      </c>
      <c r="C40" s="145"/>
      <c r="D40" s="163">
        <f>B40-$P$1</f>
        <v>2650</v>
      </c>
      <c r="E40" s="147"/>
      <c r="F40" s="149">
        <f>IF((AN5)&lt;=$X$1,$P$1,$P$1+MROUND(ROUNDDOWN((AN5-$X$1)*$I$1,-1),50))</f>
        <v>3000</v>
      </c>
      <c r="G40" s="150"/>
      <c r="H40" s="149">
        <f>IF((AN7)&lt;=$X$1,$P$1,$P$1+MROUND(ROUNDDOWN((AN7-$X$1)*$I$1,-1),50))</f>
        <v>2900</v>
      </c>
      <c r="I40" s="150"/>
      <c r="J40" s="149">
        <f>IF((AN9)&lt;=$X$1,$P$1,$P$1+MROUND(ROUNDDOWN((AN9-$X$1)*$I$1,-1),50))</f>
        <v>2750</v>
      </c>
      <c r="K40" s="150"/>
      <c r="L40" s="149">
        <f>IF((AN11)&lt;=$X$1,$P$1,$P$1+MROUND(ROUNDDOWN((AN11-$X$1)*$I$1,-1),50))</f>
        <v>2650</v>
      </c>
      <c r="M40" s="150"/>
      <c r="N40" s="149">
        <f>IF((AN13)&lt;=$X$1,$P$1,$P$1+MROUND(ROUNDDOWN((AN13-$X$1)*$I$1,-1),50))</f>
        <v>2500</v>
      </c>
      <c r="O40" s="150"/>
      <c r="P40" s="149">
        <f>IF((AN15)&lt;=$X$1,$P$1,$P$1+MROUND(ROUNDDOWN((AN15-$X$1)*$I$1,-1),50))</f>
        <v>2400</v>
      </c>
      <c r="Q40" s="150"/>
      <c r="R40" s="149">
        <f>IF((AN17)&lt;=$X$1,$P$1,$P$1+MROUND(ROUNDDOWN((AN17-$X$1)*$I$1,-1),50))</f>
        <v>2300</v>
      </c>
      <c r="S40" s="150"/>
      <c r="T40" s="149">
        <f>IF((AN19)&lt;=$X$1,$P$1,$P$1+MROUND(ROUNDDOWN((AN19-$X$1)*$I$1,-1),50))</f>
        <v>2250</v>
      </c>
      <c r="U40" s="150"/>
      <c r="V40" s="149">
        <f>IF((AN21)&lt;=$X$1,$P$1,$P$1+MROUND(ROUNDDOWN((AN21-$X$1)*$I$1,-1),50))</f>
        <v>2100</v>
      </c>
      <c r="W40" s="150"/>
      <c r="X40" s="149">
        <f>IF((AN23)&lt;=$X$1,$P$1,$P$1+MROUND(ROUNDDOWN((AN23-$X$1)*$I$1,-1),50))</f>
        <v>2000</v>
      </c>
      <c r="Y40" s="150"/>
      <c r="Z40" s="166">
        <f>IF((AN25)&lt;=$X$1,$P$1,$P$1+MROUND(ROUNDDOWN((AN25-$X$1)*$I$1,-1),50))</f>
        <v>1800</v>
      </c>
      <c r="AA40" s="150"/>
      <c r="AB40" s="149">
        <f>IF((AN27)&lt;=$X$1,$P$1,$P$1+MROUND(ROUNDDOWN((AN27-$X$1)*$I$1,-1),50))</f>
        <v>1500</v>
      </c>
      <c r="AC40" s="150"/>
      <c r="AD40" s="149">
        <f>IF((AN29)&lt;=$X$1,$P$1,$P$1+MROUND(ROUNDDOWN((AN29-$X$1)*$I$1,-1),50))</f>
        <v>1500</v>
      </c>
      <c r="AE40" s="150"/>
      <c r="AF40" s="149">
        <f>IF((AN31)&lt;=$X$1,$P$1,$P$1+MROUND(ROUNDDOWN((AN31-$X$1)*$I$1,-1),50))</f>
        <v>1500</v>
      </c>
      <c r="AG40" s="150"/>
      <c r="AH40" s="149">
        <f>IF((AN33)&lt;=$X$1,$P$1,$P$1+MROUND(ROUNDDOWN((AN33-$X$1)*$I$1,-1),50))</f>
        <v>1500</v>
      </c>
      <c r="AI40" s="150"/>
      <c r="AJ40" s="332">
        <f>IF((AN35)&lt;=$X$1,$P$1,$P$1+MROUND(ROUNDDOWN((AN35-$X$1)*$I$1,-1),50))</f>
        <v>1500</v>
      </c>
      <c r="AK40" s="171"/>
      <c r="AL40" s="149">
        <f>IF((AN37)&lt;=$X$1,$P$1,$P$1+MROUND(ROUNDDOWN((AN37-$X$1)*$I$1,-1),50))</f>
        <v>1500</v>
      </c>
      <c r="AM40" s="150"/>
      <c r="AN40" s="467"/>
      <c r="AO40" s="457"/>
      <c r="AP40" s="468"/>
      <c r="AQ40" s="468"/>
      <c r="AR40" s="436"/>
      <c r="AS40" s="464"/>
      <c r="AT40" s="722"/>
      <c r="AU40" s="723"/>
      <c r="AV40" s="722"/>
      <c r="AW40" s="725"/>
    </row>
    <row r="41" spans="1:49" s="139" customFormat="1" hidden="1" x14ac:dyDescent="0.3">
      <c r="A41" s="477" t="s">
        <v>136</v>
      </c>
      <c r="B41" s="140"/>
      <c r="C41" s="141">
        <f>MROUND(ROUNDDOWN(B42*0.8,-1),50)</f>
        <v>3300</v>
      </c>
      <c r="D41" s="142"/>
      <c r="E41" s="143">
        <f>C41-$S$1</f>
        <v>2100</v>
      </c>
      <c r="F41" s="148"/>
      <c r="G41" s="141">
        <f>MROUND(ROUNDDOWN(F42*0.8,-1),50)</f>
        <v>2400</v>
      </c>
      <c r="H41" s="148"/>
      <c r="I41" s="141">
        <f>MROUND(ROUNDDOWN(H42*0.8,-1),50)</f>
        <v>2300</v>
      </c>
      <c r="J41" s="148"/>
      <c r="K41" s="141">
        <f>MROUND(ROUNDDOWN(J42*0.8,-1),50)</f>
        <v>2200</v>
      </c>
      <c r="L41" s="148"/>
      <c r="M41" s="141">
        <f>MROUND(ROUNDDOWN(L42*0.8,-1),50)</f>
        <v>2100</v>
      </c>
      <c r="N41" s="148"/>
      <c r="O41" s="141">
        <f>MROUND(ROUNDDOWN(N42*0.8,-1),50)</f>
        <v>2000</v>
      </c>
      <c r="P41" s="148"/>
      <c r="Q41" s="141">
        <f>MROUND(ROUNDDOWN(P42*0.8,-1),50)</f>
        <v>1900</v>
      </c>
      <c r="R41" s="148"/>
      <c r="S41" s="141">
        <f>MROUND(ROUNDDOWN(R42*0.8,-1),50)</f>
        <v>1850</v>
      </c>
      <c r="T41" s="148"/>
      <c r="U41" s="141">
        <f>MROUND(ROUNDDOWN(T42*0.8,-1),50)</f>
        <v>1800</v>
      </c>
      <c r="V41" s="148"/>
      <c r="W41" s="141">
        <f>MROUND(ROUNDDOWN(V42*0.8,-1),50)</f>
        <v>1700</v>
      </c>
      <c r="X41" s="148"/>
      <c r="Y41" s="141">
        <f>MROUND(ROUNDDOWN(X42*0.8,-1),50)</f>
        <v>1600</v>
      </c>
      <c r="Z41" s="161"/>
      <c r="AA41" s="158">
        <f>MROUND(ROUNDDOWN(Z42*0.8,-1),50)</f>
        <v>1450</v>
      </c>
      <c r="AB41" s="148"/>
      <c r="AC41" s="141">
        <f>MROUND(ROUNDDOWN(AB42*0.8,-1),50)</f>
        <v>1200</v>
      </c>
      <c r="AD41" s="148"/>
      <c r="AE41" s="141">
        <f>MROUND(ROUNDDOWN(AD42*0.8,-1),50)</f>
        <v>1200</v>
      </c>
      <c r="AF41" s="148"/>
      <c r="AG41" s="141">
        <f>MROUND(ROUNDDOWN(AF42*0.8,-1),50)</f>
        <v>1200</v>
      </c>
      <c r="AH41" s="148"/>
      <c r="AI41" s="141">
        <f>MROUND(ROUNDDOWN(AH42*0.8,-1),50)</f>
        <v>1200</v>
      </c>
      <c r="AJ41" s="168"/>
      <c r="AK41" s="162">
        <f>MROUND(ROUNDDOWN(AJ42*0.8,-1),50)</f>
        <v>1200</v>
      </c>
      <c r="AL41" s="148"/>
      <c r="AM41" s="141">
        <f>MROUND(ROUNDDOWN(AL42*0.8,-1),50)</f>
        <v>1200</v>
      </c>
      <c r="AN41" s="148"/>
      <c r="AO41" s="141">
        <f>MROUND(ROUNDDOWN(AN42*0.8,-1),50)</f>
        <v>1200</v>
      </c>
      <c r="AP41" s="479"/>
      <c r="AQ41" s="466"/>
      <c r="AR41" s="468"/>
      <c r="AS41" s="468"/>
      <c r="AT41" s="726">
        <f t="shared" ref="AT41" si="110">AR41+$AT$43</f>
        <v>0</v>
      </c>
      <c r="AU41" s="721"/>
      <c r="AV41" s="726">
        <f t="shared" ref="AV41" si="111">AT41+$AV$45</f>
        <v>0</v>
      </c>
      <c r="AW41" s="724"/>
    </row>
    <row r="42" spans="1:49" s="139" customFormat="1" hidden="1" x14ac:dyDescent="0.3">
      <c r="A42" s="453"/>
      <c r="B42" s="144">
        <f>$P$1+MROUND(ROUNDDOWN(AP4*$I$1,-1),50)</f>
        <v>4150</v>
      </c>
      <c r="C42" s="145"/>
      <c r="D42" s="146">
        <f>B42-$P$1</f>
        <v>2650</v>
      </c>
      <c r="E42" s="147"/>
      <c r="F42" s="149">
        <f>IF((AP5)&lt;=$X$1,$P$1,$P$1+MROUND(ROUNDDOWN((AP5-$X$1)*$I$1,-1),50))</f>
        <v>3000</v>
      </c>
      <c r="G42" s="150"/>
      <c r="H42" s="149">
        <f>IF((AP7)&lt;=$X$1,$P$1,$P$1+MROUND(ROUNDDOWN((AP7-$X$1)*$I$1,-1),50))</f>
        <v>2900</v>
      </c>
      <c r="I42" s="150"/>
      <c r="J42" s="149">
        <f>IF((AP9)&lt;=$X$1,$P$1,$P$1+MROUND(ROUNDDOWN((AP9-$X$1)*$I$1,-1),50))</f>
        <v>2750</v>
      </c>
      <c r="K42" s="150"/>
      <c r="L42" s="149">
        <f>IF((AP11)&lt;=$X$1,$P$1,$P$1+MROUND(ROUNDDOWN((AP11-$X$1)*$I$1,-1),50))</f>
        <v>2650</v>
      </c>
      <c r="M42" s="150"/>
      <c r="N42" s="149">
        <f>IF((AP13)&lt;=$X$1,$P$1,$P$1+MROUND(ROUNDDOWN((AP13-$X$1)*$I$1,-1),50))</f>
        <v>2500</v>
      </c>
      <c r="O42" s="150"/>
      <c r="P42" s="149">
        <f>IF((AP15)&lt;=$X$1,$P$1,$P$1+MROUND(ROUNDDOWN((AP15-$X$1)*$I$1,-1),50))</f>
        <v>2400</v>
      </c>
      <c r="Q42" s="150"/>
      <c r="R42" s="149">
        <f>IF((AP17)&lt;=$X$1,$P$1,$P$1+MROUND(ROUNDDOWN((AP17-$X$1)*$I$1,-1),50))</f>
        <v>2300</v>
      </c>
      <c r="S42" s="150"/>
      <c r="T42" s="149">
        <f>IF((AP19)&lt;=$X$1,$P$1,$P$1+MROUND(ROUNDDOWN((AP19-$X$1)*$I$1,-1),50))</f>
        <v>2250</v>
      </c>
      <c r="U42" s="150"/>
      <c r="V42" s="149">
        <f>IF((AP21)&lt;=$X$1,$P$1,$P$1+MROUND(ROUNDDOWN((AP21-$X$1)*$I$1,-1),50))</f>
        <v>2100</v>
      </c>
      <c r="W42" s="150"/>
      <c r="X42" s="149">
        <f>IF((AP23)&lt;=$X$1,$P$1,$P$1+MROUND(ROUNDDOWN((AP23-$X$1)*$I$1,-1),50))</f>
        <v>2000</v>
      </c>
      <c r="Y42" s="150"/>
      <c r="Z42" s="149">
        <f>IF((AP25)&lt;=$X$1,$P$1,$P$1+MROUND(ROUNDDOWN((AP25-$X$1)*$I$1,-1),50))</f>
        <v>1800</v>
      </c>
      <c r="AA42" s="150"/>
      <c r="AB42" s="166">
        <f>IF((AP27)&lt;=$X$1,$P$1,$P$1+MROUND(ROUNDDOWN((AP27-$X$1)*$I$1,-1),50))</f>
        <v>1500</v>
      </c>
      <c r="AC42" s="150"/>
      <c r="AD42" s="149">
        <f>IF((AP29)&lt;=$X$1,$P$1,$P$1+MROUND(ROUNDDOWN((AP29-$X$1)*$I$1,-1),50))</f>
        <v>1500</v>
      </c>
      <c r="AE42" s="150"/>
      <c r="AF42" s="149">
        <f>IF((AP31)&lt;=$X$1,$P$1,$P$1+MROUND(ROUNDDOWN((AP31-$X$1)*$I$1,-1),50))</f>
        <v>1500</v>
      </c>
      <c r="AG42" s="150"/>
      <c r="AH42" s="149">
        <f>IF((AP33)&lt;=$X$1,$P$1,$P$1+MROUND(ROUNDDOWN((AP33-$X$1)*$I$1,-1),50))</f>
        <v>1500</v>
      </c>
      <c r="AI42" s="150"/>
      <c r="AJ42" s="332">
        <f>IF((AP35)&lt;=$X$1,$P$1,$P$1+MROUND(ROUNDDOWN((AP35-$X$1)*$I$1,-1),50))</f>
        <v>1500</v>
      </c>
      <c r="AK42" s="171"/>
      <c r="AL42" s="149">
        <f>IF((AP37)&lt;=$X$1,$P$1,$P$1+MROUND(ROUNDDOWN((AP37-$X$1)*$I$1,-1),50))</f>
        <v>1500</v>
      </c>
      <c r="AM42" s="150"/>
      <c r="AN42" s="149">
        <f>IF((AP39)&lt;=$X$1,$P$1,$P$1+MROUND(ROUNDDOWN((AP39-$X$1)*$I$1,-1),50))</f>
        <v>1500</v>
      </c>
      <c r="AO42" s="150"/>
      <c r="AP42" s="467"/>
      <c r="AQ42" s="457"/>
      <c r="AR42" s="468"/>
      <c r="AS42" s="468"/>
      <c r="AT42" s="733"/>
      <c r="AU42" s="723"/>
      <c r="AV42" s="733"/>
      <c r="AW42" s="725"/>
    </row>
    <row r="43" spans="1:49" s="139" customFormat="1" hidden="1" x14ac:dyDescent="0.3">
      <c r="A43" s="477" t="s">
        <v>137</v>
      </c>
      <c r="B43" s="140"/>
      <c r="C43" s="141">
        <f>MROUND(ROUNDDOWN(B44*0.8,-1),50)</f>
        <v>3300</v>
      </c>
      <c r="D43" s="142"/>
      <c r="E43" s="143">
        <f>C43-$S$1</f>
        <v>2100</v>
      </c>
      <c r="F43" s="148"/>
      <c r="G43" s="141">
        <f>MROUND(ROUNDDOWN(F44*0.8,-1),50)</f>
        <v>2400</v>
      </c>
      <c r="H43" s="148"/>
      <c r="I43" s="141">
        <f>MROUND(ROUNDDOWN(H44*0.8,-1),50)</f>
        <v>2300</v>
      </c>
      <c r="J43" s="148"/>
      <c r="K43" s="141">
        <f>MROUND(ROUNDDOWN(J44*0.8,-1),50)</f>
        <v>2200</v>
      </c>
      <c r="L43" s="148"/>
      <c r="M43" s="141">
        <f>MROUND(ROUNDDOWN(L44*0.8,-1),50)</f>
        <v>2100</v>
      </c>
      <c r="N43" s="148"/>
      <c r="O43" s="141">
        <f>MROUND(ROUNDDOWN(N44*0.8,-1),50)</f>
        <v>2000</v>
      </c>
      <c r="P43" s="148"/>
      <c r="Q43" s="141">
        <f>MROUND(ROUNDDOWN(P44*0.8,-1),50)</f>
        <v>1900</v>
      </c>
      <c r="R43" s="148"/>
      <c r="S43" s="141">
        <f>MROUND(ROUNDDOWN(R44*0.8,-1),50)</f>
        <v>1850</v>
      </c>
      <c r="T43" s="148"/>
      <c r="U43" s="141">
        <f>MROUND(ROUNDDOWN(T44*0.8,-1),50)</f>
        <v>1800</v>
      </c>
      <c r="V43" s="148"/>
      <c r="W43" s="141">
        <f>MROUND(ROUNDDOWN(V44*0.8,-1),50)</f>
        <v>1700</v>
      </c>
      <c r="X43" s="148"/>
      <c r="Y43" s="141">
        <f>MROUND(ROUNDDOWN(X44*0.8,-1),50)</f>
        <v>1600</v>
      </c>
      <c r="Z43" s="148"/>
      <c r="AA43" s="141">
        <f>MROUND(ROUNDDOWN(Z44*0.8,-1),50)</f>
        <v>1450</v>
      </c>
      <c r="AB43" s="161"/>
      <c r="AC43" s="158">
        <f>MROUND(ROUNDDOWN(AB44*0.8,-1),50)</f>
        <v>1200</v>
      </c>
      <c r="AD43" s="148"/>
      <c r="AE43" s="141">
        <f>MROUND(ROUNDDOWN(AD44*0.8,-1),50)</f>
        <v>1200</v>
      </c>
      <c r="AF43" s="148"/>
      <c r="AG43" s="141">
        <f>MROUND(ROUNDDOWN(AF44*0.8,-1),50)</f>
        <v>1200</v>
      </c>
      <c r="AH43" s="148"/>
      <c r="AI43" s="141">
        <f>MROUND(ROUNDDOWN(AH44*0.8,-1),50)</f>
        <v>1200</v>
      </c>
      <c r="AJ43" s="168"/>
      <c r="AK43" s="162">
        <f>MROUND(ROUNDDOWN(AJ44*0.8,-1),50)</f>
        <v>1200</v>
      </c>
      <c r="AL43" s="148"/>
      <c r="AM43" s="141">
        <f>MROUND(ROUNDDOWN(AL44*0.8,-1),50)</f>
        <v>1200</v>
      </c>
      <c r="AN43" s="148"/>
      <c r="AO43" s="141">
        <f>MROUND(ROUNDDOWN(AN44*0.8,-1),50)</f>
        <v>1200</v>
      </c>
      <c r="AP43" s="148"/>
      <c r="AQ43" s="141">
        <f>MROUND(ROUNDDOWN(AP44*0.8,-1),50)</f>
        <v>1200</v>
      </c>
      <c r="AR43" s="479"/>
      <c r="AS43" s="466"/>
      <c r="AT43" s="444"/>
      <c r="AU43" s="468"/>
      <c r="AV43" s="490">
        <f t="shared" ref="AV43" si="112">AT43+$AV$45</f>
        <v>0</v>
      </c>
      <c r="AW43" s="450"/>
    </row>
    <row r="44" spans="1:49" s="139" customFormat="1" hidden="1" x14ac:dyDescent="0.3">
      <c r="A44" s="453"/>
      <c r="B44" s="144">
        <f>$P$1+MROUND(ROUNDDOWN(AR4*$I$1,-1),50)</f>
        <v>4150</v>
      </c>
      <c r="C44" s="145"/>
      <c r="D44" s="146">
        <f>B44-$P$1</f>
        <v>2650</v>
      </c>
      <c r="E44" s="147"/>
      <c r="F44" s="166">
        <f>IF((AR5)&lt;=$X$1,$P$1,$P$1+MROUND(ROUNDDOWN((AR5-$X$1)*$I$1,-1),50))</f>
        <v>3000</v>
      </c>
      <c r="G44" s="150"/>
      <c r="H44" s="166">
        <f>IF((AR7)&lt;=$X$1,$P$1,$P$1+MROUND(ROUNDDOWN((AR7-$X$1)*$I$1,-1),50))</f>
        <v>2900</v>
      </c>
      <c r="I44" s="150"/>
      <c r="J44" s="166">
        <f>IF((AR9)&lt;=$X$1,$P$1,$P$1+MROUND(ROUNDDOWN((AR9-$X$1)*$I$1,-1),50))</f>
        <v>2750</v>
      </c>
      <c r="K44" s="150"/>
      <c r="L44" s="166">
        <f>IF((AR11)&lt;=$X$1,$P$1,$P$1+MROUND(ROUNDDOWN((AR11-$X$1)*$I$1,-1),50))</f>
        <v>2650</v>
      </c>
      <c r="M44" s="150"/>
      <c r="N44" s="166">
        <f>IF((AR13)&lt;=$X$1,$P$1,$P$1+MROUND(ROUNDDOWN((AR13-$X$1)*$I$1,-1),50))</f>
        <v>2500</v>
      </c>
      <c r="O44" s="150"/>
      <c r="P44" s="166">
        <f>IF((AR15)&lt;=$X$1,$P$1,$P$1+MROUND(ROUNDDOWN((AR15-$X$1)*$I$1,-1),50))</f>
        <v>2400</v>
      </c>
      <c r="Q44" s="150"/>
      <c r="R44" s="166">
        <f>IF((AR17)&lt;=$X$1,$P$1,$P$1+MROUND(ROUNDDOWN((AR17-$X$1)*$I$1,-1),50))</f>
        <v>2300</v>
      </c>
      <c r="S44" s="150"/>
      <c r="T44" s="149">
        <f>IF((AR19)&lt;=$X$1,$P$1,$P$1+MROUND(ROUNDDOWN((AR19-$X$1)*$I$1,-1),50))</f>
        <v>2250</v>
      </c>
      <c r="U44" s="150"/>
      <c r="V44" s="149">
        <f>IF((AR21)&lt;=$X$1,$P$1,$P$1+MROUND(ROUNDDOWN((AR21-$X$1)*$I$1,-1),50))</f>
        <v>2100</v>
      </c>
      <c r="W44" s="150"/>
      <c r="X44" s="149">
        <f>IF((AR23)&lt;=$X$1,$P$1,$P$1+MROUND(ROUNDDOWN((AR23-$X$1)*$I$1,-1),50))</f>
        <v>2000</v>
      </c>
      <c r="Y44" s="150"/>
      <c r="Z44" s="149">
        <f>IF((AR25)&lt;=$X$1,$P$1,$P$1+MROUND(ROUNDDOWN((AR25-$X$1)*$I$1,-1),50))</f>
        <v>1800</v>
      </c>
      <c r="AA44" s="150"/>
      <c r="AB44" s="149">
        <f>IF((AR27)&lt;=$X$1,$P$1,$P$1+MROUND(ROUNDDOWN((AR27-$X$1)*$I$1,-1),50))</f>
        <v>1500</v>
      </c>
      <c r="AC44" s="150"/>
      <c r="AD44" s="166">
        <f>IF((AR29)&lt;=$X$1,$P$1,$P$1+MROUND(ROUNDDOWN((AR29-$X$1)*$I$1,-1),50))</f>
        <v>1500</v>
      </c>
      <c r="AE44" s="150"/>
      <c r="AF44" s="149">
        <f>IF((AR31)&lt;=$X$1,$P$1,$P$1+MROUND(ROUNDDOWN((AR31-$X$1)*$I$1,-1),50))</f>
        <v>1500</v>
      </c>
      <c r="AG44" s="150"/>
      <c r="AH44" s="149">
        <f>IF((AR33)&lt;=$X$1,$P$1,$P$1+MROUND(ROUNDDOWN((AR33-$X$1)*$I$1,-1),50))</f>
        <v>1500</v>
      </c>
      <c r="AI44" s="150"/>
      <c r="AJ44" s="332">
        <f>IF((AR35)&lt;=$X$1,$P$1,$P$1+MROUND(ROUNDDOWN((AR35-$X$1)*$I$1,-1),50))</f>
        <v>1500</v>
      </c>
      <c r="AK44" s="171"/>
      <c r="AL44" s="149">
        <f>IF((AR37)&lt;=$X$1,$P$1,$P$1+MROUND(ROUNDDOWN((AR37-$X$1)*$I$1,-1),50))</f>
        <v>1500</v>
      </c>
      <c r="AM44" s="150"/>
      <c r="AN44" s="149">
        <f>IF((AR39)&lt;=$X$1,$P$1,$P$1+MROUND(ROUNDDOWN((AR39-$X$1)*$I$1,-1),50))</f>
        <v>1500</v>
      </c>
      <c r="AO44" s="150"/>
      <c r="AP44" s="149">
        <f>IF((AR41)&lt;=$X$1,$P$1,$P$1+MROUND(ROUNDDOWN((AR41-$X$1)*$I$1,-1),50))</f>
        <v>1500</v>
      </c>
      <c r="AQ44" s="150"/>
      <c r="AR44" s="467"/>
      <c r="AS44" s="457"/>
      <c r="AT44" s="444"/>
      <c r="AU44" s="468"/>
      <c r="AV44" s="491"/>
      <c r="AW44" s="451"/>
    </row>
    <row r="45" spans="1:49" s="139" customFormat="1" hidden="1" x14ac:dyDescent="0.3">
      <c r="A45" s="438" t="s">
        <v>138</v>
      </c>
      <c r="B45" s="227"/>
      <c r="C45" s="158">
        <f>MROUND(ROUNDDOWN(B46*0.8,-1),50)</f>
        <v>3300</v>
      </c>
      <c r="D45" s="159"/>
      <c r="E45" s="160">
        <f>C45-$S$1</f>
        <v>2100</v>
      </c>
      <c r="F45" s="161"/>
      <c r="G45" s="158">
        <f>MROUND(ROUNDDOWN(F46*0.8,-1),50)</f>
        <v>2400</v>
      </c>
      <c r="H45" s="161"/>
      <c r="I45" s="158">
        <f>MROUND(ROUNDDOWN(H46*0.8,-1),50)</f>
        <v>2300</v>
      </c>
      <c r="J45" s="161"/>
      <c r="K45" s="158">
        <f>MROUND(ROUNDDOWN(J46*0.8,-1),50)</f>
        <v>2200</v>
      </c>
      <c r="L45" s="161"/>
      <c r="M45" s="158">
        <f>MROUND(ROUNDDOWN(L46*0.8,-1),50)</f>
        <v>2100</v>
      </c>
      <c r="N45" s="161"/>
      <c r="O45" s="158">
        <f>MROUND(ROUNDDOWN(N46*0.8,-1),50)</f>
        <v>2000</v>
      </c>
      <c r="P45" s="161"/>
      <c r="Q45" s="158">
        <f>MROUND(ROUNDDOWN(P46*0.8,-1),50)</f>
        <v>1900</v>
      </c>
      <c r="R45" s="161"/>
      <c r="S45" s="158">
        <f>MROUND(ROUNDDOWN(R46*0.8,-1),50)</f>
        <v>1850</v>
      </c>
      <c r="T45" s="148"/>
      <c r="U45" s="141">
        <f>MROUND(ROUNDDOWN(T46*0.8,-1),50)</f>
        <v>1800</v>
      </c>
      <c r="V45" s="148"/>
      <c r="W45" s="141">
        <f>MROUND(ROUNDDOWN(V46*0.8,-1),50)</f>
        <v>1700</v>
      </c>
      <c r="X45" s="148"/>
      <c r="Y45" s="141">
        <f>MROUND(ROUNDDOWN(X46*0.8,-1),50)</f>
        <v>1600</v>
      </c>
      <c r="Z45" s="148"/>
      <c r="AA45" s="141">
        <f>MROUND(ROUNDDOWN(Z46*0.8,-1),50)</f>
        <v>1450</v>
      </c>
      <c r="AB45" s="148"/>
      <c r="AC45" s="141">
        <f>MROUND(ROUNDDOWN(AB46*0.8,-1),50)</f>
        <v>1200</v>
      </c>
      <c r="AD45" s="161"/>
      <c r="AE45" s="158">
        <f>MROUND(ROUNDDOWN(AD46*0.8,-1),50)</f>
        <v>1200</v>
      </c>
      <c r="AF45" s="148"/>
      <c r="AG45" s="141">
        <f>MROUND(ROUNDDOWN(AF46*0.8,-1),50)</f>
        <v>1200</v>
      </c>
      <c r="AH45" s="148"/>
      <c r="AI45" s="141">
        <f>MROUND(ROUNDDOWN(AH46*0.8,-1),50)</f>
        <v>1200</v>
      </c>
      <c r="AJ45" s="168"/>
      <c r="AK45" s="162">
        <f>MROUND(ROUNDDOWN(AJ46*0.8,-1),50)</f>
        <v>1200</v>
      </c>
      <c r="AL45" s="148"/>
      <c r="AM45" s="141">
        <f>MROUND(ROUNDDOWN(AL46*0.8,-1),50)</f>
        <v>1200</v>
      </c>
      <c r="AN45" s="148"/>
      <c r="AO45" s="141">
        <f>MROUND(ROUNDDOWN(AN46*0.8,-1),50)</f>
        <v>1200</v>
      </c>
      <c r="AP45" s="148"/>
      <c r="AQ45" s="141">
        <f>MROUND(ROUNDDOWN(AP46*0.8,-1),50)</f>
        <v>1200</v>
      </c>
      <c r="AR45" s="148"/>
      <c r="AS45" s="141">
        <f>MROUND(ROUNDDOWN(AR46*0.8,-1),50)</f>
        <v>1200</v>
      </c>
      <c r="AT45" s="479"/>
      <c r="AU45" s="466"/>
      <c r="AV45" s="444"/>
      <c r="AW45" s="460"/>
    </row>
    <row r="46" spans="1:49" s="242" customFormat="1" hidden="1" x14ac:dyDescent="0.3">
      <c r="A46" s="453"/>
      <c r="B46" s="144">
        <f>$P$1+MROUND(ROUNDDOWN(AT4*$I$1,-1),50)</f>
        <v>4150</v>
      </c>
      <c r="C46" s="145"/>
      <c r="D46" s="146">
        <f>B46-$P$1</f>
        <v>2650</v>
      </c>
      <c r="E46" s="147"/>
      <c r="F46" s="166">
        <f>IF((AT5)&lt;=$X$1,$P$1,$P$1+MROUND(ROUNDDOWN((AT5-$X$1)*$I$1,-1),50))</f>
        <v>3000</v>
      </c>
      <c r="G46" s="150"/>
      <c r="H46" s="166">
        <f>IF((AT7)&lt;=$X$1,$P$1,$P$1+MROUND(ROUNDDOWN((AT7-$X$1)*$I$1,-1),50))</f>
        <v>2900</v>
      </c>
      <c r="I46" s="150"/>
      <c r="J46" s="166">
        <f>IF((AT9)&lt;=$X$1,$P$1,$P$1+MROUND(ROUNDDOWN((AT9-$X$1)*$I$1,-1),50))</f>
        <v>2750</v>
      </c>
      <c r="K46" s="150"/>
      <c r="L46" s="166">
        <f>IF((AT11)&lt;=$X$1,$P$1,$P$1+MROUND(ROUNDDOWN((AT11-$X$1)*$I$1,-1),50))</f>
        <v>2650</v>
      </c>
      <c r="M46" s="150"/>
      <c r="N46" s="166">
        <f>IF((AT13)&lt;=$X$1,$P$1,$P$1+MROUND(ROUNDDOWN((AT13-$X$1)*$I$1,-1),50))</f>
        <v>2500</v>
      </c>
      <c r="O46" s="150"/>
      <c r="P46" s="166">
        <f>IF((AT15)&lt;=$X$1,$P$1,$P$1+MROUND(ROUNDDOWN((AT15-$X$1)*$I$1,-1),50))</f>
        <v>2400</v>
      </c>
      <c r="Q46" s="150"/>
      <c r="R46" s="166">
        <f>IF((AT17)&lt;=$X$1,$P$1,$P$1+MROUND(ROUNDDOWN((AT17-$X$1)*$I$1,-1),50))</f>
        <v>2300</v>
      </c>
      <c r="S46" s="150"/>
      <c r="T46" s="166">
        <f>IF((AT19)&lt;=$X$1,$P$1,$P$1+MROUND(ROUNDDOWN((AT19-$X$1)*$I$1,-1),50))</f>
        <v>2250</v>
      </c>
      <c r="U46" s="150"/>
      <c r="V46" s="149">
        <f>IF((AT21)&lt;=$X$1,$P$1,$P$1+MROUND(ROUNDDOWN((AT21-$X$1)*$I$1,-1),50))</f>
        <v>2100</v>
      </c>
      <c r="W46" s="150"/>
      <c r="X46" s="149">
        <f>IF((AT23)&lt;=$X$1,$P$1,$P$1+MROUND(ROUNDDOWN((AT23-$X$1)*$I$1,-1),50))</f>
        <v>2000</v>
      </c>
      <c r="Y46" s="150"/>
      <c r="Z46" s="149">
        <f>IF((AT25)&lt;=$X$1,$P$1,$P$1+MROUND(ROUNDDOWN((AT25-$X$1)*$I$1,-1),50))</f>
        <v>1800</v>
      </c>
      <c r="AA46" s="150"/>
      <c r="AB46" s="149">
        <f>IF((AT27)&lt;=$X$1,$P$1,$P$1+MROUND(ROUNDDOWN((AT27-$X$1)*$I$1,-1),50))</f>
        <v>1500</v>
      </c>
      <c r="AC46" s="150"/>
      <c r="AD46" s="149">
        <f>IF((AT29)&lt;=$X$1,$P$1,$P$1+MROUND(ROUNDDOWN((AT29-$X$1)*$I$1,-1),50))</f>
        <v>1500</v>
      </c>
      <c r="AE46" s="150"/>
      <c r="AF46" s="166">
        <f>IF((AT31)&lt;=$X$1,$P$1,$P$1+MROUND(ROUNDDOWN((AT31-$X$1)*$I$1,-1),50))</f>
        <v>1500</v>
      </c>
      <c r="AG46" s="150"/>
      <c r="AH46" s="149">
        <f>IF((AT33)&lt;=$X$1,$P$1,$P$1+MROUND(ROUNDDOWN((AT33-$X$1)*$I$1,-1),50))</f>
        <v>1500</v>
      </c>
      <c r="AI46" s="150"/>
      <c r="AJ46" s="332">
        <f>IF((AT35)&lt;=$X$1,$P$1,$P$1+MROUND(ROUNDDOWN((AT35-$X$1)*$I$1,-1),50))</f>
        <v>1500</v>
      </c>
      <c r="AK46" s="171"/>
      <c r="AL46" s="149">
        <f>IF((AT37)&lt;=$X$1,$P$1,$P$1+MROUND(ROUNDDOWN((AT37-$X$1)*$I$1,-1),50))</f>
        <v>1500</v>
      </c>
      <c r="AM46" s="150"/>
      <c r="AN46" s="149">
        <f>IF((AT39)&lt;=$X$1,$P$1,$P$1+MROUND(ROUNDDOWN((AT39-$X$1)*$I$1,-1),50))</f>
        <v>1500</v>
      </c>
      <c r="AO46" s="150"/>
      <c r="AP46" s="149">
        <f>IF((AT41)&lt;=$X$1,$P$1,$P$1+MROUND(ROUNDDOWN((AT41-$X$1)*$I$1,-1),50))</f>
        <v>1500</v>
      </c>
      <c r="AQ46" s="150"/>
      <c r="AR46" s="149">
        <f>IF((AT43)&lt;=$X$1,$P$1,$P$1+MROUND(ROUNDDOWN((AT43-$X$1)*$I$1,-1),50))</f>
        <v>1500</v>
      </c>
      <c r="AS46" s="150"/>
      <c r="AT46" s="467"/>
      <c r="AU46" s="457"/>
      <c r="AV46" s="444"/>
      <c r="AW46" s="460"/>
    </row>
    <row r="47" spans="1:49" s="242" customFormat="1" hidden="1" x14ac:dyDescent="0.3">
      <c r="A47" s="438">
        <f>AV47</f>
        <v>0</v>
      </c>
      <c r="B47" s="227"/>
      <c r="C47" s="158">
        <f>MROUND(ROUNDDOWN(B48*0.8,-1),50)</f>
        <v>3300</v>
      </c>
      <c r="D47" s="159"/>
      <c r="E47" s="160">
        <f>C47-$S$1</f>
        <v>2100</v>
      </c>
      <c r="F47" s="161"/>
      <c r="G47" s="158">
        <f>MROUND(ROUNDDOWN(F48*0.8,-1),50)</f>
        <v>2400</v>
      </c>
      <c r="H47" s="161"/>
      <c r="I47" s="158">
        <f>MROUND(ROUNDDOWN(H48*0.8,-1),50)</f>
        <v>2300</v>
      </c>
      <c r="J47" s="161"/>
      <c r="K47" s="158">
        <f>MROUND(ROUNDDOWN(J48*0.8,-1),50)</f>
        <v>2200</v>
      </c>
      <c r="L47" s="161"/>
      <c r="M47" s="158">
        <f>MROUND(ROUNDDOWN(L48*0.8,-1),50)</f>
        <v>2100</v>
      </c>
      <c r="N47" s="161"/>
      <c r="O47" s="158">
        <f>MROUND(ROUNDDOWN(N48*0.8,-1),50)</f>
        <v>2000</v>
      </c>
      <c r="P47" s="161"/>
      <c r="Q47" s="158">
        <f>MROUND(ROUNDDOWN(P48*0.8,-1),50)</f>
        <v>1900</v>
      </c>
      <c r="R47" s="161"/>
      <c r="S47" s="158">
        <f>MROUND(ROUNDDOWN(R48*0.8,-1),50)</f>
        <v>1850</v>
      </c>
      <c r="T47" s="161"/>
      <c r="U47" s="158">
        <f>MROUND(ROUNDDOWN(T48*0.8,-1),50)</f>
        <v>1800</v>
      </c>
      <c r="V47" s="148"/>
      <c r="W47" s="141">
        <f>MROUND(ROUNDDOWN(V48*0.8,-1),50)</f>
        <v>1700</v>
      </c>
      <c r="X47" s="148"/>
      <c r="Y47" s="141">
        <f>MROUND(ROUNDDOWN(X48*0.8,-1),50)</f>
        <v>1600</v>
      </c>
      <c r="Z47" s="148"/>
      <c r="AA47" s="141">
        <f>MROUND(ROUNDDOWN(Z48*0.8,-1),50)</f>
        <v>1450</v>
      </c>
      <c r="AB47" s="148"/>
      <c r="AC47" s="141">
        <f>MROUND(ROUNDDOWN(AB48*0.8,-1),50)</f>
        <v>1200</v>
      </c>
      <c r="AD47" s="148"/>
      <c r="AE47" s="141">
        <f>MROUND(ROUNDDOWN(AD48*0.8,-1),50)</f>
        <v>1200</v>
      </c>
      <c r="AF47" s="161"/>
      <c r="AG47" s="158">
        <f>MROUND(ROUNDDOWN(AF48*0.8,-1),50)</f>
        <v>1200</v>
      </c>
      <c r="AH47" s="148"/>
      <c r="AI47" s="141">
        <f>MROUND(ROUNDDOWN(AH48*0.8,-1),50)</f>
        <v>1200</v>
      </c>
      <c r="AJ47" s="168"/>
      <c r="AK47" s="162">
        <f>MROUND(ROUNDDOWN(AJ48*0.8,-1),50)</f>
        <v>1200</v>
      </c>
      <c r="AL47" s="148"/>
      <c r="AM47" s="141">
        <f>MROUND(ROUNDDOWN(AL48*0.8,-1),50)</f>
        <v>1200</v>
      </c>
      <c r="AN47" s="148"/>
      <c r="AO47" s="141">
        <f>MROUND(ROUNDDOWN(AN48*0.8,-1),50)</f>
        <v>1200</v>
      </c>
      <c r="AP47" s="148"/>
      <c r="AQ47" s="141">
        <f>MROUND(ROUNDDOWN(AP48*0.8,-1),50)</f>
        <v>1200</v>
      </c>
      <c r="AR47" s="148"/>
      <c r="AS47" s="141">
        <f>MROUND(ROUNDDOWN(AR48*0.8,-1),50)</f>
        <v>1200</v>
      </c>
      <c r="AT47" s="148"/>
      <c r="AU47" s="141">
        <f>MROUND(ROUNDDOWN(AT48*0.8,-1),50)</f>
        <v>1200</v>
      </c>
      <c r="AV47" s="479"/>
      <c r="AW47" s="441"/>
    </row>
    <row r="48" spans="1:49" s="242" customFormat="1" ht="17.25" hidden="1" thickBot="1" x14ac:dyDescent="0.35">
      <c r="A48" s="439"/>
      <c r="B48" s="151">
        <f>$P$1+MROUND(ROUNDDOWN(AV4*$I$1,-1),50)</f>
        <v>4150</v>
      </c>
      <c r="C48" s="152"/>
      <c r="D48" s="153">
        <f>B48-$P$1</f>
        <v>2650</v>
      </c>
      <c r="E48" s="154"/>
      <c r="F48" s="156">
        <f>IF((AV5)&lt;=$X$1,$P$1,$P$1+MROUND(ROUNDDOWN((AV5-$X$1)*$I$1,-1),50))</f>
        <v>3000</v>
      </c>
      <c r="G48" s="157"/>
      <c r="H48" s="156">
        <f>IF((AT7)&lt;=$X$1,$P$1,$P$1+MROUND(ROUNDDOWN((AT7-$X$1)*$I$1,-1),50))</f>
        <v>2900</v>
      </c>
      <c r="I48" s="157"/>
      <c r="J48" s="156">
        <f>IF((AV9)&lt;=$X$1,$P$1,$P$1+MROUND(ROUNDDOWN((AV9-$X$1)*$I$1,-1),50))</f>
        <v>2750</v>
      </c>
      <c r="K48" s="157"/>
      <c r="L48" s="156">
        <f>IF((AV11)&lt;=$X$1,$P$1,$P$1+MROUND(ROUNDDOWN((AV11-$X$1)*$I$1,-1),50))</f>
        <v>2650</v>
      </c>
      <c r="M48" s="157"/>
      <c r="N48" s="156">
        <f>IF((AV13)&lt;=$X$1,$P$1,$P$1+MROUND(ROUNDDOWN((AV13-$X$1)*$I$1,-1),50))</f>
        <v>2500</v>
      </c>
      <c r="O48" s="157"/>
      <c r="P48" s="156">
        <f>IF((AV15)&lt;=$X$1,$P$1,$P$1+MROUND(ROUNDDOWN((AV15-$X$1)*$I$1,-1),50))</f>
        <v>2400</v>
      </c>
      <c r="Q48" s="157"/>
      <c r="R48" s="156">
        <f>IF((AV17)&lt;=$X$1,$P$1,$P$1+MROUND(ROUNDDOWN((AV17-$X$1)*$I$1,-1),50))</f>
        <v>2300</v>
      </c>
      <c r="S48" s="157"/>
      <c r="T48" s="156">
        <f>IF((AV19)&lt;=$X$1,$P$1,$P$1+MROUND(ROUNDDOWN((AV19-$X$1)*$I$1,-1),50))</f>
        <v>2250</v>
      </c>
      <c r="U48" s="157"/>
      <c r="V48" s="156">
        <f>IF((AV21)&lt;=$X$1,$P$1,$P$1+MROUND(ROUNDDOWN((AV21-$X$1)*$I$1,-1),50))</f>
        <v>2100</v>
      </c>
      <c r="W48" s="157"/>
      <c r="X48" s="156">
        <f>IF((AV23)&lt;=$X$1,$P$1,$P$1+MROUND(ROUNDDOWN((AV23-$X$1)*$I$1,-1),50))</f>
        <v>2000</v>
      </c>
      <c r="Y48" s="157"/>
      <c r="Z48" s="156">
        <f>IF((AV25)&lt;=$X$1,$P$1,$P$1+MROUND(ROUNDDOWN((AV25-$X$1)*$I$1,-1),50))</f>
        <v>1800</v>
      </c>
      <c r="AA48" s="157"/>
      <c r="AB48" s="156">
        <f>IF((AV27)&lt;=$X$1,$P$1,$P$1+MROUND(ROUNDDOWN((AV27-$X$1)*$I$1,-1),50))</f>
        <v>1500</v>
      </c>
      <c r="AC48" s="157"/>
      <c r="AD48" s="156">
        <f>IF((AV29)&lt;=$X$1,$P$1,$P$1+MROUND(ROUNDDOWN((AV29-$X$1)*$I$1,-1),50))</f>
        <v>1500</v>
      </c>
      <c r="AE48" s="157"/>
      <c r="AF48" s="156">
        <f>IF((AV31)&lt;=$X$1,$P$1,$P$1+MROUND(ROUNDDOWN((AV31-$X$1)*$I$1,-1),50))</f>
        <v>1500</v>
      </c>
      <c r="AG48" s="157"/>
      <c r="AH48" s="166">
        <f>IF((AV33)&lt;=$X$1,$P$1,$P$1+MROUND(ROUNDDOWN((AV33-$X$1)*$I$1,-1),50))</f>
        <v>1500</v>
      </c>
      <c r="AI48" s="150"/>
      <c r="AJ48" s="333">
        <f>IF((AV35)&lt;=$X$1,$P$1,$P$1+MROUND(ROUNDDOWN((AV35-$X$1)*$I$1,-1),50))</f>
        <v>1500</v>
      </c>
      <c r="AK48" s="172"/>
      <c r="AL48" s="156">
        <f>IF((AV37)&lt;=$X$1,$P$1,$P$1+MROUND(ROUNDDOWN((AV37-$X$1)*$I$1,-1),50))</f>
        <v>1500</v>
      </c>
      <c r="AM48" s="157"/>
      <c r="AN48" s="156">
        <f>IF((AV39)&lt;=$X$1,$P$1,$P$1+MROUND(ROUNDDOWN((AV39:AW40-$X$1)*$I$1,-1),50))</f>
        <v>1500</v>
      </c>
      <c r="AO48" s="157"/>
      <c r="AP48" s="156">
        <f>IF((AV41)&lt;=$X$1,$P$1,$P$1+MROUND(ROUNDDOWN((AV41-$X$1)*$I$1,-1),50))</f>
        <v>1500</v>
      </c>
      <c r="AQ48" s="157"/>
      <c r="AR48" s="156">
        <f>IF((AV43)&lt;=$X$1,$P$1,$P$1+MROUND(ROUNDDOWN((AV43-$X$1)*$I$1,-1),50))</f>
        <v>1500</v>
      </c>
      <c r="AS48" s="157"/>
      <c r="AT48" s="156">
        <f>IF((AV45)&lt;=$X$1,$P$1,$P$1+MROUND(ROUNDDOWN((AV45-$X$1)*$I$1,-1),50))</f>
        <v>1500</v>
      </c>
      <c r="AU48" s="157"/>
      <c r="AV48" s="442"/>
      <c r="AW48" s="443"/>
    </row>
    <row r="49" spans="36:37" hidden="1" x14ac:dyDescent="0.3">
      <c r="AJ49" s="381"/>
      <c r="AK49" s="381"/>
    </row>
    <row r="50" spans="36:37" hidden="1" x14ac:dyDescent="0.3">
      <c r="AJ50" s="381"/>
      <c r="AK50" s="381"/>
    </row>
    <row r="51" spans="36:37" hidden="1" x14ac:dyDescent="0.3">
      <c r="AJ51" s="381"/>
      <c r="AK51" s="381"/>
    </row>
    <row r="52" spans="36:37" hidden="1" x14ac:dyDescent="0.3">
      <c r="AJ52" s="381"/>
      <c r="AK52" s="381"/>
    </row>
    <row r="53" spans="36:37" hidden="1" x14ac:dyDescent="0.3">
      <c r="AJ53" s="381"/>
      <c r="AK53" s="381"/>
    </row>
    <row r="54" spans="36:37" hidden="1" x14ac:dyDescent="0.3">
      <c r="AJ54" s="381"/>
      <c r="AK54" s="381"/>
    </row>
    <row r="55" spans="36:37" hidden="1" x14ac:dyDescent="0.3">
      <c r="AJ55" s="381"/>
      <c r="AK55" s="381"/>
    </row>
    <row r="56" spans="36:37" hidden="1" x14ac:dyDescent="0.3">
      <c r="AJ56" s="381"/>
      <c r="AK56" s="381"/>
    </row>
    <row r="57" spans="36:37" hidden="1" x14ac:dyDescent="0.3">
      <c r="AJ57" s="381"/>
      <c r="AK57" s="381"/>
    </row>
    <row r="58" spans="36:37" hidden="1" x14ac:dyDescent="0.3">
      <c r="AJ58" s="381"/>
      <c r="AK58" s="381"/>
    </row>
    <row r="59" spans="36:37" hidden="1" x14ac:dyDescent="0.3">
      <c r="AJ59" s="381"/>
      <c r="AK59" s="381"/>
    </row>
    <row r="60" spans="36:37" hidden="1" x14ac:dyDescent="0.3">
      <c r="AJ60" s="381"/>
      <c r="AK60" s="381"/>
    </row>
    <row r="61" spans="36:37" hidden="1" x14ac:dyDescent="0.3">
      <c r="AJ61" s="381"/>
      <c r="AK61" s="381"/>
    </row>
    <row r="62" spans="36:37" hidden="1" x14ac:dyDescent="0.3">
      <c r="AJ62" s="381"/>
      <c r="AK62" s="381"/>
    </row>
    <row r="63" spans="36:37" hidden="1" x14ac:dyDescent="0.3">
      <c r="AJ63" s="381"/>
      <c r="AK63" s="381"/>
    </row>
    <row r="64" spans="36:37" hidden="1" x14ac:dyDescent="0.3">
      <c r="AJ64" s="381"/>
      <c r="AK64" s="381"/>
    </row>
    <row r="65" spans="36:37" hidden="1" x14ac:dyDescent="0.3">
      <c r="AJ65" s="381"/>
      <c r="AK65" s="381"/>
    </row>
    <row r="66" spans="36:37" hidden="1" x14ac:dyDescent="0.3">
      <c r="AJ66" s="381"/>
      <c r="AK66" s="381"/>
    </row>
    <row r="67" spans="36:37" hidden="1" x14ac:dyDescent="0.3">
      <c r="AJ67" s="381"/>
      <c r="AK67" s="381"/>
    </row>
    <row r="68" spans="36:37" hidden="1" x14ac:dyDescent="0.3">
      <c r="AJ68" s="381"/>
      <c r="AK68" s="381"/>
    </row>
    <row r="69" spans="36:37" hidden="1" x14ac:dyDescent="0.3">
      <c r="AJ69" s="381"/>
      <c r="AK69" s="381"/>
    </row>
    <row r="70" spans="36:37" hidden="1" x14ac:dyDescent="0.3">
      <c r="AJ70" s="381"/>
      <c r="AK70" s="381"/>
    </row>
    <row r="71" spans="36:37" hidden="1" x14ac:dyDescent="0.3">
      <c r="AJ71" s="381"/>
      <c r="AK71" s="381"/>
    </row>
    <row r="72" spans="36:37" hidden="1" x14ac:dyDescent="0.3">
      <c r="AJ72" s="381"/>
      <c r="AK72" s="381"/>
    </row>
    <row r="73" spans="36:37" hidden="1" x14ac:dyDescent="0.3">
      <c r="AJ73" s="381"/>
      <c r="AK73" s="381"/>
    </row>
    <row r="74" spans="36:37" hidden="1" x14ac:dyDescent="0.3">
      <c r="AJ74" s="381"/>
      <c r="AK74" s="381"/>
    </row>
    <row r="75" spans="36:37" hidden="1" x14ac:dyDescent="0.3">
      <c r="AJ75" s="381"/>
      <c r="AK75" s="381"/>
    </row>
    <row r="76" spans="36:37" hidden="1" x14ac:dyDescent="0.3">
      <c r="AJ76" s="381"/>
      <c r="AK76" s="381"/>
    </row>
    <row r="77" spans="36:37" hidden="1" x14ac:dyDescent="0.3">
      <c r="AJ77" s="381"/>
      <c r="AK77" s="381"/>
    </row>
    <row r="78" spans="36:37" hidden="1" x14ac:dyDescent="0.3">
      <c r="AJ78" s="381"/>
      <c r="AK78" s="381"/>
    </row>
    <row r="79" spans="36:37" hidden="1" x14ac:dyDescent="0.3">
      <c r="AJ79" s="381"/>
      <c r="AK79" s="381"/>
    </row>
    <row r="80" spans="36:37" hidden="1" x14ac:dyDescent="0.3">
      <c r="AJ80" s="381"/>
      <c r="AK80" s="381"/>
    </row>
    <row r="81" spans="36:37" hidden="1" x14ac:dyDescent="0.3">
      <c r="AJ81" s="381"/>
      <c r="AK81" s="381"/>
    </row>
    <row r="82" spans="36:37" hidden="1" x14ac:dyDescent="0.3">
      <c r="AJ82" s="381"/>
      <c r="AK82" s="381"/>
    </row>
    <row r="83" spans="36:37" hidden="1" x14ac:dyDescent="0.3">
      <c r="AJ83" s="381"/>
      <c r="AK83" s="381"/>
    </row>
    <row r="84" spans="36:37" hidden="1" x14ac:dyDescent="0.3">
      <c r="AJ84" s="381"/>
      <c r="AK84" s="381"/>
    </row>
    <row r="85" spans="36:37" hidden="1" x14ac:dyDescent="0.3">
      <c r="AJ85" s="381"/>
      <c r="AK85" s="381"/>
    </row>
    <row r="86" spans="36:37" hidden="1" x14ac:dyDescent="0.3">
      <c r="AJ86" s="381"/>
      <c r="AK86" s="381"/>
    </row>
    <row r="87" spans="36:37" hidden="1" x14ac:dyDescent="0.3">
      <c r="AJ87" s="381"/>
      <c r="AK87" s="381"/>
    </row>
    <row r="88" spans="36:37" hidden="1" x14ac:dyDescent="0.3">
      <c r="AJ88" s="381"/>
      <c r="AK88" s="381"/>
    </row>
    <row r="89" spans="36:37" hidden="1" x14ac:dyDescent="0.3">
      <c r="AJ89" s="381"/>
      <c r="AK89" s="381"/>
    </row>
    <row r="90" spans="36:37" hidden="1" x14ac:dyDescent="0.3">
      <c r="AJ90" s="381"/>
      <c r="AK90" s="381"/>
    </row>
    <row r="91" spans="36:37" hidden="1" x14ac:dyDescent="0.3">
      <c r="AJ91" s="381"/>
      <c r="AK91" s="381"/>
    </row>
    <row r="92" spans="36:37" hidden="1" x14ac:dyDescent="0.3">
      <c r="AJ92" s="381"/>
      <c r="AK92" s="381"/>
    </row>
    <row r="93" spans="36:37" hidden="1" x14ac:dyDescent="0.3">
      <c r="AJ93" s="381"/>
      <c r="AK93" s="381"/>
    </row>
    <row r="94" spans="36:37" hidden="1" x14ac:dyDescent="0.3">
      <c r="AJ94" s="381"/>
      <c r="AK94" s="381"/>
    </row>
    <row r="95" spans="36:37" hidden="1" x14ac:dyDescent="0.3">
      <c r="AJ95" s="381"/>
      <c r="AK95" s="381"/>
    </row>
    <row r="96" spans="36:37" hidden="1" x14ac:dyDescent="0.3">
      <c r="AJ96" s="381"/>
      <c r="AK96" s="381"/>
    </row>
    <row r="97" spans="36:37" hidden="1" x14ac:dyDescent="0.3">
      <c r="AJ97" s="381"/>
      <c r="AK97" s="381"/>
    </row>
    <row r="98" spans="36:37" hidden="1" x14ac:dyDescent="0.3">
      <c r="AJ98" s="381"/>
      <c r="AK98" s="381"/>
    </row>
    <row r="99" spans="36:37" hidden="1" x14ac:dyDescent="0.3">
      <c r="AJ99" s="381"/>
      <c r="AK99" s="381"/>
    </row>
    <row r="100" spans="36:37" hidden="1" x14ac:dyDescent="0.3">
      <c r="AJ100" s="381"/>
      <c r="AK100" s="381"/>
    </row>
    <row r="101" spans="36:37" hidden="1" x14ac:dyDescent="0.3">
      <c r="AJ101" s="381"/>
      <c r="AK101" s="381"/>
    </row>
    <row r="102" spans="36:37" hidden="1" x14ac:dyDescent="0.3">
      <c r="AJ102" s="381"/>
      <c r="AK102" s="381"/>
    </row>
    <row r="103" spans="36:37" hidden="1" x14ac:dyDescent="0.3">
      <c r="AJ103" s="381"/>
      <c r="AK103" s="381"/>
    </row>
    <row r="104" spans="36:37" hidden="1" x14ac:dyDescent="0.3">
      <c r="AJ104" s="381"/>
      <c r="AK104" s="381"/>
    </row>
    <row r="105" spans="36:37" hidden="1" x14ac:dyDescent="0.3">
      <c r="AJ105" s="381"/>
      <c r="AK105" s="381"/>
    </row>
    <row r="106" spans="36:37" hidden="1" x14ac:dyDescent="0.3">
      <c r="AJ106" s="381"/>
      <c r="AK106" s="381"/>
    </row>
    <row r="107" spans="36:37" hidden="1" x14ac:dyDescent="0.3">
      <c r="AJ107" s="381"/>
      <c r="AK107" s="381"/>
    </row>
    <row r="108" spans="36:37" hidden="1" x14ac:dyDescent="0.3">
      <c r="AJ108" s="381"/>
      <c r="AK108" s="381"/>
    </row>
    <row r="109" spans="36:37" hidden="1" x14ac:dyDescent="0.3">
      <c r="AJ109" s="381"/>
      <c r="AK109" s="381"/>
    </row>
    <row r="110" spans="36:37" hidden="1" x14ac:dyDescent="0.3">
      <c r="AJ110" s="381"/>
      <c r="AK110" s="381"/>
    </row>
    <row r="111" spans="36:37" hidden="1" x14ac:dyDescent="0.3">
      <c r="AJ111" s="381"/>
      <c r="AK111" s="381"/>
    </row>
    <row r="112" spans="36:37" hidden="1" x14ac:dyDescent="0.3">
      <c r="AJ112" s="381"/>
      <c r="AK112" s="381"/>
    </row>
    <row r="113" spans="36:37" hidden="1" x14ac:dyDescent="0.3">
      <c r="AJ113" s="381"/>
      <c r="AK113" s="381"/>
    </row>
    <row r="114" spans="36:37" hidden="1" x14ac:dyDescent="0.3">
      <c r="AJ114" s="381"/>
      <c r="AK114" s="381"/>
    </row>
    <row r="115" spans="36:37" hidden="1" x14ac:dyDescent="0.3">
      <c r="AJ115" s="381"/>
      <c r="AK115" s="381"/>
    </row>
    <row r="116" spans="36:37" hidden="1" x14ac:dyDescent="0.3">
      <c r="AJ116" s="381"/>
      <c r="AK116" s="381"/>
    </row>
    <row r="117" spans="36:37" hidden="1" x14ac:dyDescent="0.3">
      <c r="AJ117" s="381"/>
      <c r="AK117" s="381"/>
    </row>
    <row r="118" spans="36:37" hidden="1" x14ac:dyDescent="0.3">
      <c r="AJ118" s="381"/>
      <c r="AK118" s="381"/>
    </row>
    <row r="119" spans="36:37" hidden="1" x14ac:dyDescent="0.3">
      <c r="AJ119" s="381"/>
      <c r="AK119" s="381"/>
    </row>
    <row r="120" spans="36:37" hidden="1" x14ac:dyDescent="0.3">
      <c r="AJ120" s="381"/>
      <c r="AK120" s="381"/>
    </row>
    <row r="121" spans="36:37" hidden="1" x14ac:dyDescent="0.3">
      <c r="AJ121" s="381"/>
      <c r="AK121" s="381"/>
    </row>
    <row r="122" spans="36:37" hidden="1" x14ac:dyDescent="0.3">
      <c r="AJ122" s="381"/>
      <c r="AK122" s="381"/>
    </row>
    <row r="123" spans="36:37" hidden="1" x14ac:dyDescent="0.3">
      <c r="AJ123" s="381"/>
      <c r="AK123" s="381"/>
    </row>
    <row r="124" spans="36:37" hidden="1" x14ac:dyDescent="0.3">
      <c r="AJ124" s="381"/>
      <c r="AK124" s="381"/>
    </row>
    <row r="125" spans="36:37" hidden="1" x14ac:dyDescent="0.3">
      <c r="AJ125" s="381"/>
      <c r="AK125" s="381"/>
    </row>
    <row r="126" spans="36:37" hidden="1" x14ac:dyDescent="0.3">
      <c r="AJ126" s="381"/>
      <c r="AK126" s="381"/>
    </row>
    <row r="127" spans="36:37" hidden="1" x14ac:dyDescent="0.3">
      <c r="AJ127" s="381"/>
      <c r="AK127" s="381"/>
    </row>
    <row r="128" spans="36:37" hidden="1" x14ac:dyDescent="0.3">
      <c r="AJ128" s="381"/>
      <c r="AK128" s="381"/>
    </row>
    <row r="129" spans="36:37" hidden="1" x14ac:dyDescent="0.3">
      <c r="AJ129" s="381"/>
      <c r="AK129" s="381"/>
    </row>
    <row r="130" spans="36:37" hidden="1" x14ac:dyDescent="0.3">
      <c r="AJ130" s="381"/>
      <c r="AK130" s="381"/>
    </row>
    <row r="131" spans="36:37" hidden="1" x14ac:dyDescent="0.3">
      <c r="AJ131" s="381"/>
      <c r="AK131" s="381"/>
    </row>
    <row r="132" spans="36:37" hidden="1" x14ac:dyDescent="0.3">
      <c r="AJ132" s="381"/>
      <c r="AK132" s="381"/>
    </row>
    <row r="133" spans="36:37" hidden="1" x14ac:dyDescent="0.3">
      <c r="AJ133" s="381"/>
      <c r="AK133" s="381"/>
    </row>
    <row r="134" spans="36:37" hidden="1" x14ac:dyDescent="0.3">
      <c r="AJ134" s="381"/>
      <c r="AK134" s="381"/>
    </row>
    <row r="135" spans="36:37" hidden="1" x14ac:dyDescent="0.3">
      <c r="AJ135" s="381"/>
      <c r="AK135" s="381"/>
    </row>
    <row r="136" spans="36:37" hidden="1" x14ac:dyDescent="0.3">
      <c r="AJ136" s="381"/>
      <c r="AK136" s="381"/>
    </row>
    <row r="137" spans="36:37" x14ac:dyDescent="0.3">
      <c r="AJ137" s="381"/>
      <c r="AK137" s="381"/>
    </row>
  </sheetData>
  <mergeCells count="307">
    <mergeCell ref="AT4:AU4"/>
    <mergeCell ref="AV4:AW4"/>
    <mergeCell ref="AJ4:AK4"/>
    <mergeCell ref="AL4:AM4"/>
    <mergeCell ref="AN4:AO4"/>
    <mergeCell ref="AP4:AQ4"/>
    <mergeCell ref="AR4:AS4"/>
    <mergeCell ref="X11:Y12"/>
    <mergeCell ref="Z11:AA12"/>
    <mergeCell ref="AB11:AC12"/>
    <mergeCell ref="AB7:AC8"/>
    <mergeCell ref="AD7:AE8"/>
    <mergeCell ref="AF7:AG8"/>
    <mergeCell ref="X9:Y10"/>
    <mergeCell ref="X5:Y6"/>
    <mergeCell ref="Z5:AA6"/>
    <mergeCell ref="AN5:AO6"/>
    <mergeCell ref="AP5:AQ6"/>
    <mergeCell ref="AR5:AS6"/>
    <mergeCell ref="AL9:AM10"/>
    <mergeCell ref="AN9:AO10"/>
    <mergeCell ref="AP9:AQ10"/>
    <mergeCell ref="AR9:AS10"/>
    <mergeCell ref="AT5:AU6"/>
    <mergeCell ref="A4:C4"/>
    <mergeCell ref="D4:E4"/>
    <mergeCell ref="F4:G4"/>
    <mergeCell ref="H4:I4"/>
    <mergeCell ref="J4:K4"/>
    <mergeCell ref="L4:M4"/>
    <mergeCell ref="P1:Q1"/>
    <mergeCell ref="S1:T1"/>
    <mergeCell ref="X1:Y1"/>
    <mergeCell ref="B2:AS2"/>
    <mergeCell ref="B3:E3"/>
    <mergeCell ref="F3:AA3"/>
    <mergeCell ref="N4:O4"/>
    <mergeCell ref="P4:Q4"/>
    <mergeCell ref="R4:S4"/>
    <mergeCell ref="T4:U4"/>
    <mergeCell ref="I1:K1"/>
    <mergeCell ref="AB3:AM3"/>
    <mergeCell ref="N5:O6"/>
    <mergeCell ref="P5:Q6"/>
    <mergeCell ref="R5:S6"/>
    <mergeCell ref="AH4:AI4"/>
    <mergeCell ref="V4:W4"/>
    <mergeCell ref="X4:Y4"/>
    <mergeCell ref="Z4:AA4"/>
    <mergeCell ref="AB4:AC4"/>
    <mergeCell ref="AD4:AE4"/>
    <mergeCell ref="AF4:AG4"/>
    <mergeCell ref="T5:U6"/>
    <mergeCell ref="V5:W6"/>
    <mergeCell ref="AV5:AW6"/>
    <mergeCell ref="A7:A8"/>
    <mergeCell ref="H7:I8"/>
    <mergeCell ref="J7:K8"/>
    <mergeCell ref="L7:M8"/>
    <mergeCell ref="N7:O8"/>
    <mergeCell ref="AB5:AC6"/>
    <mergeCell ref="AD5:AE6"/>
    <mergeCell ref="AF5:AG6"/>
    <mergeCell ref="AH5:AI6"/>
    <mergeCell ref="AJ5:AK6"/>
    <mergeCell ref="AL5:AM6"/>
    <mergeCell ref="AT7:AU8"/>
    <mergeCell ref="AV7:AW8"/>
    <mergeCell ref="AJ7:AK8"/>
    <mergeCell ref="AL7:AM8"/>
    <mergeCell ref="AN7:AO8"/>
    <mergeCell ref="AP7:AQ8"/>
    <mergeCell ref="AR7:AS8"/>
    <mergeCell ref="A5:A6"/>
    <mergeCell ref="F5:G6"/>
    <mergeCell ref="H5:I6"/>
    <mergeCell ref="J5:K6"/>
    <mergeCell ref="L5:M6"/>
    <mergeCell ref="A9:A10"/>
    <mergeCell ref="J9:K10"/>
    <mergeCell ref="L9:M10"/>
    <mergeCell ref="N9:O10"/>
    <mergeCell ref="P9:Q10"/>
    <mergeCell ref="R9:S10"/>
    <mergeCell ref="T9:U10"/>
    <mergeCell ref="V9:W10"/>
    <mergeCell ref="AH7:AI8"/>
    <mergeCell ref="P7:Q8"/>
    <mergeCell ref="R7:S8"/>
    <mergeCell ref="T7:U8"/>
    <mergeCell ref="V7:W8"/>
    <mergeCell ref="X7:Y8"/>
    <mergeCell ref="Z7:AA8"/>
    <mergeCell ref="AT9:AU10"/>
    <mergeCell ref="AV9:AW10"/>
    <mergeCell ref="Z9:AA10"/>
    <mergeCell ref="AB9:AC10"/>
    <mergeCell ref="AD9:AE10"/>
    <mergeCell ref="AF9:AG10"/>
    <mergeCell ref="AH9:AI10"/>
    <mergeCell ref="AJ9:AK10"/>
    <mergeCell ref="AP11:AQ12"/>
    <mergeCell ref="AR11:AS12"/>
    <mergeCell ref="AT11:AU12"/>
    <mergeCell ref="AV11:AW12"/>
    <mergeCell ref="AJ11:AK12"/>
    <mergeCell ref="AL11:AM12"/>
    <mergeCell ref="AN11:AO12"/>
    <mergeCell ref="AD11:AE12"/>
    <mergeCell ref="AF11:AG12"/>
    <mergeCell ref="AH11:AI12"/>
    <mergeCell ref="A11:A12"/>
    <mergeCell ref="L11:M12"/>
    <mergeCell ref="N11:O12"/>
    <mergeCell ref="P11:Q12"/>
    <mergeCell ref="R11:S12"/>
    <mergeCell ref="T11:U12"/>
    <mergeCell ref="V11:W12"/>
    <mergeCell ref="AR13:AS14"/>
    <mergeCell ref="AT13:AU14"/>
    <mergeCell ref="V13:W14"/>
    <mergeCell ref="X13:Y14"/>
    <mergeCell ref="AV13:AW14"/>
    <mergeCell ref="Z13:AA14"/>
    <mergeCell ref="AB13:AC14"/>
    <mergeCell ref="AD13:AE14"/>
    <mergeCell ref="AF13:AG14"/>
    <mergeCell ref="AH13:AI14"/>
    <mergeCell ref="AJ13:AK14"/>
    <mergeCell ref="A15:A16"/>
    <mergeCell ref="P15:Q16"/>
    <mergeCell ref="R15:S16"/>
    <mergeCell ref="T15:U16"/>
    <mergeCell ref="V15:W16"/>
    <mergeCell ref="X15:Y16"/>
    <mergeCell ref="AL13:AM14"/>
    <mergeCell ref="AN13:AO14"/>
    <mergeCell ref="AP13:AQ14"/>
    <mergeCell ref="AL15:AM16"/>
    <mergeCell ref="AN15:AO16"/>
    <mergeCell ref="AP15:AQ16"/>
    <mergeCell ref="A13:A14"/>
    <mergeCell ref="N13:O14"/>
    <mergeCell ref="P13:Q14"/>
    <mergeCell ref="R13:S14"/>
    <mergeCell ref="T13:U14"/>
    <mergeCell ref="AR15:AS16"/>
    <mergeCell ref="AT15:AU16"/>
    <mergeCell ref="AV15:AW16"/>
    <mergeCell ref="Z15:AA16"/>
    <mergeCell ref="AB15:AC16"/>
    <mergeCell ref="AD15:AE16"/>
    <mergeCell ref="AF15:AG16"/>
    <mergeCell ref="AH15:AI16"/>
    <mergeCell ref="AJ15:AK16"/>
    <mergeCell ref="AN17:AO18"/>
    <mergeCell ref="AP17:AQ18"/>
    <mergeCell ref="AR17:AS18"/>
    <mergeCell ref="AT17:AU18"/>
    <mergeCell ref="AV17:AW18"/>
    <mergeCell ref="A19:A20"/>
    <mergeCell ref="T19:U20"/>
    <mergeCell ref="V19:W20"/>
    <mergeCell ref="X19:Y20"/>
    <mergeCell ref="Z19:AA20"/>
    <mergeCell ref="AB17:AC18"/>
    <mergeCell ref="AD17:AE18"/>
    <mergeCell ref="AF17:AG18"/>
    <mergeCell ref="AH17:AI18"/>
    <mergeCell ref="AJ17:AK18"/>
    <mergeCell ref="AL17:AM18"/>
    <mergeCell ref="A17:A18"/>
    <mergeCell ref="R17:S18"/>
    <mergeCell ref="T17:U18"/>
    <mergeCell ref="V17:W18"/>
    <mergeCell ref="X17:Y18"/>
    <mergeCell ref="Z17:AA18"/>
    <mergeCell ref="AB19:AC20"/>
    <mergeCell ref="AP19:AQ20"/>
    <mergeCell ref="AF21:AG22"/>
    <mergeCell ref="AH21:AI22"/>
    <mergeCell ref="AR19:AS20"/>
    <mergeCell ref="AT19:AU20"/>
    <mergeCell ref="AV19:AW20"/>
    <mergeCell ref="A21:A22"/>
    <mergeCell ref="V21:W22"/>
    <mergeCell ref="X21:Y22"/>
    <mergeCell ref="Z21:AA22"/>
    <mergeCell ref="AB21:AC22"/>
    <mergeCell ref="AD21:AE22"/>
    <mergeCell ref="AD19:AE20"/>
    <mergeCell ref="AF19:AG20"/>
    <mergeCell ref="AH19:AI20"/>
    <mergeCell ref="AJ19:AK20"/>
    <mergeCell ref="AL19:AM20"/>
    <mergeCell ref="AN19:AO20"/>
    <mergeCell ref="AR21:AS22"/>
    <mergeCell ref="AT21:AU22"/>
    <mergeCell ref="AV21:AW22"/>
    <mergeCell ref="AJ21:AK22"/>
    <mergeCell ref="AL21:AM22"/>
    <mergeCell ref="AN21:AO22"/>
    <mergeCell ref="AP21:AQ22"/>
    <mergeCell ref="AV23:AW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J23:AK24"/>
    <mergeCell ref="AL23:AM24"/>
    <mergeCell ref="AN23:AO24"/>
    <mergeCell ref="AP23:AQ24"/>
    <mergeCell ref="AR23:AS24"/>
    <mergeCell ref="AT23:AU24"/>
    <mergeCell ref="A23:A24"/>
    <mergeCell ref="X23:Y24"/>
    <mergeCell ref="Z23:AA24"/>
    <mergeCell ref="AB23:AC24"/>
    <mergeCell ref="AD23:AE24"/>
    <mergeCell ref="AF23:AG24"/>
    <mergeCell ref="AH23:AI24"/>
    <mergeCell ref="AV27:AW28"/>
    <mergeCell ref="AP25:AQ26"/>
    <mergeCell ref="AR25:AS26"/>
    <mergeCell ref="AT25:AU26"/>
    <mergeCell ref="AV25:AW26"/>
    <mergeCell ref="AN29:AO30"/>
    <mergeCell ref="AP29:AQ30"/>
    <mergeCell ref="AR29:AS30"/>
    <mergeCell ref="AT29:AU30"/>
    <mergeCell ref="AV29:AW30"/>
    <mergeCell ref="AN27:AO28"/>
    <mergeCell ref="A29:A30"/>
    <mergeCell ref="AD29:AE30"/>
    <mergeCell ref="AF29:AG30"/>
    <mergeCell ref="AH29:AI30"/>
    <mergeCell ref="AJ29:AK30"/>
    <mergeCell ref="AL29:AM30"/>
    <mergeCell ref="AP27:AQ28"/>
    <mergeCell ref="AR27:AS28"/>
    <mergeCell ref="AT27:AU28"/>
    <mergeCell ref="A27:A28"/>
    <mergeCell ref="AB27:AC28"/>
    <mergeCell ref="AD27:AE28"/>
    <mergeCell ref="AF27:AG28"/>
    <mergeCell ref="AH27:AI28"/>
    <mergeCell ref="AJ27:AK28"/>
    <mergeCell ref="AL27:AM28"/>
    <mergeCell ref="AN31:AO32"/>
    <mergeCell ref="AP31:AQ32"/>
    <mergeCell ref="AR31:AS32"/>
    <mergeCell ref="AT31:AU32"/>
    <mergeCell ref="AV31:AW32"/>
    <mergeCell ref="A33:A34"/>
    <mergeCell ref="AH33:AI34"/>
    <mergeCell ref="AJ33:AK34"/>
    <mergeCell ref="AL33:AM34"/>
    <mergeCell ref="AN33:AO34"/>
    <mergeCell ref="AP33:AQ34"/>
    <mergeCell ref="AR33:AS34"/>
    <mergeCell ref="AT33:AU34"/>
    <mergeCell ref="AV33:AW34"/>
    <mergeCell ref="A31:A32"/>
    <mergeCell ref="AF31:AG32"/>
    <mergeCell ref="AH31:AI32"/>
    <mergeCell ref="AJ31:AK32"/>
    <mergeCell ref="AL31:AM32"/>
    <mergeCell ref="AN35:AO36"/>
    <mergeCell ref="AP35:AQ36"/>
    <mergeCell ref="AR35:AS36"/>
    <mergeCell ref="AT35:AU36"/>
    <mergeCell ref="AV35:AW36"/>
    <mergeCell ref="A37:A38"/>
    <mergeCell ref="AL37:AM38"/>
    <mergeCell ref="AN37:AO38"/>
    <mergeCell ref="AP37:AQ38"/>
    <mergeCell ref="AR37:AS38"/>
    <mergeCell ref="AT37:AU38"/>
    <mergeCell ref="AV37:AW38"/>
    <mergeCell ref="A35:A36"/>
    <mergeCell ref="AJ35:AK36"/>
    <mergeCell ref="AL35:AM36"/>
    <mergeCell ref="A45:A46"/>
    <mergeCell ref="AT45:AU46"/>
    <mergeCell ref="AV45:AW46"/>
    <mergeCell ref="A47:A48"/>
    <mergeCell ref="AV47:AW48"/>
    <mergeCell ref="AT39:AU40"/>
    <mergeCell ref="AV39:AW40"/>
    <mergeCell ref="AT41:AU42"/>
    <mergeCell ref="AV41:AW42"/>
    <mergeCell ref="A43:A44"/>
    <mergeCell ref="AR43:AS44"/>
    <mergeCell ref="AT43:AU44"/>
    <mergeCell ref="AV43:AW44"/>
    <mergeCell ref="A39:A40"/>
    <mergeCell ref="AN39:AO40"/>
    <mergeCell ref="AP39:AQ40"/>
    <mergeCell ref="AR39:AS40"/>
    <mergeCell ref="A41:A42"/>
    <mergeCell ref="AP41:AQ42"/>
    <mergeCell ref="AR41:AS42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55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8"/>
  <sheetViews>
    <sheetView zoomScale="55" zoomScaleNormal="55" workbookViewId="0">
      <selection activeCell="Y54" sqref="Y54"/>
    </sheetView>
  </sheetViews>
  <sheetFormatPr defaultColWidth="3" defaultRowHeight="16.5" x14ac:dyDescent="0.3"/>
  <cols>
    <col min="1" max="1" width="15.875" style="2" customWidth="1"/>
    <col min="2" max="5" width="10" style="2" customWidth="1"/>
    <col min="6" max="45" width="7.5" style="1" customWidth="1"/>
    <col min="46" max="49" width="7.5" style="2" customWidth="1"/>
    <col min="50" max="50" width="10" style="2" customWidth="1"/>
    <col min="51" max="61" width="3.5" style="2" customWidth="1"/>
    <col min="62" max="249" width="3" style="2"/>
    <col min="250" max="251" width="3" style="2" customWidth="1"/>
    <col min="252" max="299" width="4.25" style="2" customWidth="1"/>
    <col min="300" max="301" width="3" style="2" customWidth="1"/>
    <col min="302" max="505" width="3" style="2"/>
    <col min="506" max="507" width="3" style="2" customWidth="1"/>
    <col min="508" max="555" width="4.25" style="2" customWidth="1"/>
    <col min="556" max="557" width="3" style="2" customWidth="1"/>
    <col min="558" max="761" width="3" style="2"/>
    <col min="762" max="763" width="3" style="2" customWidth="1"/>
    <col min="764" max="811" width="4.25" style="2" customWidth="1"/>
    <col min="812" max="813" width="3" style="2" customWidth="1"/>
    <col min="814" max="1017" width="3" style="2"/>
    <col min="1018" max="1019" width="3" style="2" customWidth="1"/>
    <col min="1020" max="1067" width="4.25" style="2" customWidth="1"/>
    <col min="1068" max="1069" width="3" style="2" customWidth="1"/>
    <col min="1070" max="1273" width="3" style="2"/>
    <col min="1274" max="1275" width="3" style="2" customWidth="1"/>
    <col min="1276" max="1323" width="4.25" style="2" customWidth="1"/>
    <col min="1324" max="1325" width="3" style="2" customWidth="1"/>
    <col min="1326" max="1529" width="3" style="2"/>
    <col min="1530" max="1531" width="3" style="2" customWidth="1"/>
    <col min="1532" max="1579" width="4.25" style="2" customWidth="1"/>
    <col min="1580" max="1581" width="3" style="2" customWidth="1"/>
    <col min="1582" max="1785" width="3" style="2"/>
    <col min="1786" max="1787" width="3" style="2" customWidth="1"/>
    <col min="1788" max="1835" width="4.25" style="2" customWidth="1"/>
    <col min="1836" max="1837" width="3" style="2" customWidth="1"/>
    <col min="1838" max="2041" width="3" style="2"/>
    <col min="2042" max="2043" width="3" style="2" customWidth="1"/>
    <col min="2044" max="2091" width="4.25" style="2" customWidth="1"/>
    <col min="2092" max="2093" width="3" style="2" customWidth="1"/>
    <col min="2094" max="2297" width="3" style="2"/>
    <col min="2298" max="2299" width="3" style="2" customWidth="1"/>
    <col min="2300" max="2347" width="4.25" style="2" customWidth="1"/>
    <col min="2348" max="2349" width="3" style="2" customWidth="1"/>
    <col min="2350" max="2553" width="3" style="2"/>
    <col min="2554" max="2555" width="3" style="2" customWidth="1"/>
    <col min="2556" max="2603" width="4.25" style="2" customWidth="1"/>
    <col min="2604" max="2605" width="3" style="2" customWidth="1"/>
    <col min="2606" max="2809" width="3" style="2"/>
    <col min="2810" max="2811" width="3" style="2" customWidth="1"/>
    <col min="2812" max="2859" width="4.25" style="2" customWidth="1"/>
    <col min="2860" max="2861" width="3" style="2" customWidth="1"/>
    <col min="2862" max="3065" width="3" style="2"/>
    <col min="3066" max="3067" width="3" style="2" customWidth="1"/>
    <col min="3068" max="3115" width="4.25" style="2" customWidth="1"/>
    <col min="3116" max="3117" width="3" style="2" customWidth="1"/>
    <col min="3118" max="3321" width="3" style="2"/>
    <col min="3322" max="3323" width="3" style="2" customWidth="1"/>
    <col min="3324" max="3371" width="4.25" style="2" customWidth="1"/>
    <col min="3372" max="3373" width="3" style="2" customWidth="1"/>
    <col min="3374" max="3577" width="3" style="2"/>
    <col min="3578" max="3579" width="3" style="2" customWidth="1"/>
    <col min="3580" max="3627" width="4.25" style="2" customWidth="1"/>
    <col min="3628" max="3629" width="3" style="2" customWidth="1"/>
    <col min="3630" max="3833" width="3" style="2"/>
    <col min="3834" max="3835" width="3" style="2" customWidth="1"/>
    <col min="3836" max="3883" width="4.25" style="2" customWidth="1"/>
    <col min="3884" max="3885" width="3" style="2" customWidth="1"/>
    <col min="3886" max="4089" width="3" style="2"/>
    <col min="4090" max="4091" width="3" style="2" customWidth="1"/>
    <col min="4092" max="4139" width="4.25" style="2" customWidth="1"/>
    <col min="4140" max="4141" width="3" style="2" customWidth="1"/>
    <col min="4142" max="4345" width="3" style="2"/>
    <col min="4346" max="4347" width="3" style="2" customWidth="1"/>
    <col min="4348" max="4395" width="4.25" style="2" customWidth="1"/>
    <col min="4396" max="4397" width="3" style="2" customWidth="1"/>
    <col min="4398" max="4601" width="3" style="2"/>
    <col min="4602" max="4603" width="3" style="2" customWidth="1"/>
    <col min="4604" max="4651" width="4.25" style="2" customWidth="1"/>
    <col min="4652" max="4653" width="3" style="2" customWidth="1"/>
    <col min="4654" max="4857" width="3" style="2"/>
    <col min="4858" max="4859" width="3" style="2" customWidth="1"/>
    <col min="4860" max="4907" width="4.25" style="2" customWidth="1"/>
    <col min="4908" max="4909" width="3" style="2" customWidth="1"/>
    <col min="4910" max="5113" width="3" style="2"/>
    <col min="5114" max="5115" width="3" style="2" customWidth="1"/>
    <col min="5116" max="5163" width="4.25" style="2" customWidth="1"/>
    <col min="5164" max="5165" width="3" style="2" customWidth="1"/>
    <col min="5166" max="5369" width="3" style="2"/>
    <col min="5370" max="5371" width="3" style="2" customWidth="1"/>
    <col min="5372" max="5419" width="4.25" style="2" customWidth="1"/>
    <col min="5420" max="5421" width="3" style="2" customWidth="1"/>
    <col min="5422" max="5625" width="3" style="2"/>
    <col min="5626" max="5627" width="3" style="2" customWidth="1"/>
    <col min="5628" max="5675" width="4.25" style="2" customWidth="1"/>
    <col min="5676" max="5677" width="3" style="2" customWidth="1"/>
    <col min="5678" max="5881" width="3" style="2"/>
    <col min="5882" max="5883" width="3" style="2" customWidth="1"/>
    <col min="5884" max="5931" width="4.25" style="2" customWidth="1"/>
    <col min="5932" max="5933" width="3" style="2" customWidth="1"/>
    <col min="5934" max="6137" width="3" style="2"/>
    <col min="6138" max="6139" width="3" style="2" customWidth="1"/>
    <col min="6140" max="6187" width="4.25" style="2" customWidth="1"/>
    <col min="6188" max="6189" width="3" style="2" customWidth="1"/>
    <col min="6190" max="6393" width="3" style="2"/>
    <col min="6394" max="6395" width="3" style="2" customWidth="1"/>
    <col min="6396" max="6443" width="4.25" style="2" customWidth="1"/>
    <col min="6444" max="6445" width="3" style="2" customWidth="1"/>
    <col min="6446" max="6649" width="3" style="2"/>
    <col min="6650" max="6651" width="3" style="2" customWidth="1"/>
    <col min="6652" max="6699" width="4.25" style="2" customWidth="1"/>
    <col min="6700" max="6701" width="3" style="2" customWidth="1"/>
    <col min="6702" max="6905" width="3" style="2"/>
    <col min="6906" max="6907" width="3" style="2" customWidth="1"/>
    <col min="6908" max="6955" width="4.25" style="2" customWidth="1"/>
    <col min="6956" max="6957" width="3" style="2" customWidth="1"/>
    <col min="6958" max="7161" width="3" style="2"/>
    <col min="7162" max="7163" width="3" style="2" customWidth="1"/>
    <col min="7164" max="7211" width="4.25" style="2" customWidth="1"/>
    <col min="7212" max="7213" width="3" style="2" customWidth="1"/>
    <col min="7214" max="7417" width="3" style="2"/>
    <col min="7418" max="7419" width="3" style="2" customWidth="1"/>
    <col min="7420" max="7467" width="4.25" style="2" customWidth="1"/>
    <col min="7468" max="7469" width="3" style="2" customWidth="1"/>
    <col min="7470" max="7673" width="3" style="2"/>
    <col min="7674" max="7675" width="3" style="2" customWidth="1"/>
    <col min="7676" max="7723" width="4.25" style="2" customWidth="1"/>
    <col min="7724" max="7725" width="3" style="2" customWidth="1"/>
    <col min="7726" max="7929" width="3" style="2"/>
    <col min="7930" max="7931" width="3" style="2" customWidth="1"/>
    <col min="7932" max="7979" width="4.25" style="2" customWidth="1"/>
    <col min="7980" max="7981" width="3" style="2" customWidth="1"/>
    <col min="7982" max="8185" width="3" style="2"/>
    <col min="8186" max="8187" width="3" style="2" customWidth="1"/>
    <col min="8188" max="8235" width="4.25" style="2" customWidth="1"/>
    <col min="8236" max="8237" width="3" style="2" customWidth="1"/>
    <col min="8238" max="8441" width="3" style="2"/>
    <col min="8442" max="8443" width="3" style="2" customWidth="1"/>
    <col min="8444" max="8491" width="4.25" style="2" customWidth="1"/>
    <col min="8492" max="8493" width="3" style="2" customWidth="1"/>
    <col min="8494" max="8697" width="3" style="2"/>
    <col min="8698" max="8699" width="3" style="2" customWidth="1"/>
    <col min="8700" max="8747" width="4.25" style="2" customWidth="1"/>
    <col min="8748" max="8749" width="3" style="2" customWidth="1"/>
    <col min="8750" max="8953" width="3" style="2"/>
    <col min="8954" max="8955" width="3" style="2" customWidth="1"/>
    <col min="8956" max="9003" width="4.25" style="2" customWidth="1"/>
    <col min="9004" max="9005" width="3" style="2" customWidth="1"/>
    <col min="9006" max="9209" width="3" style="2"/>
    <col min="9210" max="9211" width="3" style="2" customWidth="1"/>
    <col min="9212" max="9259" width="4.25" style="2" customWidth="1"/>
    <col min="9260" max="9261" width="3" style="2" customWidth="1"/>
    <col min="9262" max="9465" width="3" style="2"/>
    <col min="9466" max="9467" width="3" style="2" customWidth="1"/>
    <col min="9468" max="9515" width="4.25" style="2" customWidth="1"/>
    <col min="9516" max="9517" width="3" style="2" customWidth="1"/>
    <col min="9518" max="9721" width="3" style="2"/>
    <col min="9722" max="9723" width="3" style="2" customWidth="1"/>
    <col min="9724" max="9771" width="4.25" style="2" customWidth="1"/>
    <col min="9772" max="9773" width="3" style="2" customWidth="1"/>
    <col min="9774" max="9977" width="3" style="2"/>
    <col min="9978" max="9979" width="3" style="2" customWidth="1"/>
    <col min="9980" max="10027" width="4.25" style="2" customWidth="1"/>
    <col min="10028" max="10029" width="3" style="2" customWidth="1"/>
    <col min="10030" max="10233" width="3" style="2"/>
    <col min="10234" max="10235" width="3" style="2" customWidth="1"/>
    <col min="10236" max="10283" width="4.25" style="2" customWidth="1"/>
    <col min="10284" max="10285" width="3" style="2" customWidth="1"/>
    <col min="10286" max="10489" width="3" style="2"/>
    <col min="10490" max="10491" width="3" style="2" customWidth="1"/>
    <col min="10492" max="10539" width="4.25" style="2" customWidth="1"/>
    <col min="10540" max="10541" width="3" style="2" customWidth="1"/>
    <col min="10542" max="10745" width="3" style="2"/>
    <col min="10746" max="10747" width="3" style="2" customWidth="1"/>
    <col min="10748" max="10795" width="4.25" style="2" customWidth="1"/>
    <col min="10796" max="10797" width="3" style="2" customWidth="1"/>
    <col min="10798" max="11001" width="3" style="2"/>
    <col min="11002" max="11003" width="3" style="2" customWidth="1"/>
    <col min="11004" max="11051" width="4.25" style="2" customWidth="1"/>
    <col min="11052" max="11053" width="3" style="2" customWidth="1"/>
    <col min="11054" max="11257" width="3" style="2"/>
    <col min="11258" max="11259" width="3" style="2" customWidth="1"/>
    <col min="11260" max="11307" width="4.25" style="2" customWidth="1"/>
    <col min="11308" max="11309" width="3" style="2" customWidth="1"/>
    <col min="11310" max="11513" width="3" style="2"/>
    <col min="11514" max="11515" width="3" style="2" customWidth="1"/>
    <col min="11516" max="11563" width="4.25" style="2" customWidth="1"/>
    <col min="11564" max="11565" width="3" style="2" customWidth="1"/>
    <col min="11566" max="11769" width="3" style="2"/>
    <col min="11770" max="11771" width="3" style="2" customWidth="1"/>
    <col min="11772" max="11819" width="4.25" style="2" customWidth="1"/>
    <col min="11820" max="11821" width="3" style="2" customWidth="1"/>
    <col min="11822" max="12025" width="3" style="2"/>
    <col min="12026" max="12027" width="3" style="2" customWidth="1"/>
    <col min="12028" max="12075" width="4.25" style="2" customWidth="1"/>
    <col min="12076" max="12077" width="3" style="2" customWidth="1"/>
    <col min="12078" max="12281" width="3" style="2"/>
    <col min="12282" max="12283" width="3" style="2" customWidth="1"/>
    <col min="12284" max="12331" width="4.25" style="2" customWidth="1"/>
    <col min="12332" max="12333" width="3" style="2" customWidth="1"/>
    <col min="12334" max="12537" width="3" style="2"/>
    <col min="12538" max="12539" width="3" style="2" customWidth="1"/>
    <col min="12540" max="12587" width="4.25" style="2" customWidth="1"/>
    <col min="12588" max="12589" width="3" style="2" customWidth="1"/>
    <col min="12590" max="12793" width="3" style="2"/>
    <col min="12794" max="12795" width="3" style="2" customWidth="1"/>
    <col min="12796" max="12843" width="4.25" style="2" customWidth="1"/>
    <col min="12844" max="12845" width="3" style="2" customWidth="1"/>
    <col min="12846" max="13049" width="3" style="2"/>
    <col min="13050" max="13051" width="3" style="2" customWidth="1"/>
    <col min="13052" max="13099" width="4.25" style="2" customWidth="1"/>
    <col min="13100" max="13101" width="3" style="2" customWidth="1"/>
    <col min="13102" max="13305" width="3" style="2"/>
    <col min="13306" max="13307" width="3" style="2" customWidth="1"/>
    <col min="13308" max="13355" width="4.25" style="2" customWidth="1"/>
    <col min="13356" max="13357" width="3" style="2" customWidth="1"/>
    <col min="13358" max="13561" width="3" style="2"/>
    <col min="13562" max="13563" width="3" style="2" customWidth="1"/>
    <col min="13564" max="13611" width="4.25" style="2" customWidth="1"/>
    <col min="13612" max="13613" width="3" style="2" customWidth="1"/>
    <col min="13614" max="13817" width="3" style="2"/>
    <col min="13818" max="13819" width="3" style="2" customWidth="1"/>
    <col min="13820" max="13867" width="4.25" style="2" customWidth="1"/>
    <col min="13868" max="13869" width="3" style="2" customWidth="1"/>
    <col min="13870" max="14073" width="3" style="2"/>
    <col min="14074" max="14075" width="3" style="2" customWidth="1"/>
    <col min="14076" max="14123" width="4.25" style="2" customWidth="1"/>
    <col min="14124" max="14125" width="3" style="2" customWidth="1"/>
    <col min="14126" max="14329" width="3" style="2"/>
    <col min="14330" max="14331" width="3" style="2" customWidth="1"/>
    <col min="14332" max="14379" width="4.25" style="2" customWidth="1"/>
    <col min="14380" max="14381" width="3" style="2" customWidth="1"/>
    <col min="14382" max="14585" width="3" style="2"/>
    <col min="14586" max="14587" width="3" style="2" customWidth="1"/>
    <col min="14588" max="14635" width="4.25" style="2" customWidth="1"/>
    <col min="14636" max="14637" width="3" style="2" customWidth="1"/>
    <col min="14638" max="14841" width="3" style="2"/>
    <col min="14842" max="14843" width="3" style="2" customWidth="1"/>
    <col min="14844" max="14891" width="4.25" style="2" customWidth="1"/>
    <col min="14892" max="14893" width="3" style="2" customWidth="1"/>
    <col min="14894" max="15097" width="3" style="2"/>
    <col min="15098" max="15099" width="3" style="2" customWidth="1"/>
    <col min="15100" max="15147" width="4.25" style="2" customWidth="1"/>
    <col min="15148" max="15149" width="3" style="2" customWidth="1"/>
    <col min="15150" max="15353" width="3" style="2"/>
    <col min="15354" max="15355" width="3" style="2" customWidth="1"/>
    <col min="15356" max="15403" width="4.25" style="2" customWidth="1"/>
    <col min="15404" max="15405" width="3" style="2" customWidth="1"/>
    <col min="15406" max="15609" width="3" style="2"/>
    <col min="15610" max="15611" width="3" style="2" customWidth="1"/>
    <col min="15612" max="15659" width="4.25" style="2" customWidth="1"/>
    <col min="15660" max="15661" width="3" style="2" customWidth="1"/>
    <col min="15662" max="15865" width="3" style="2"/>
    <col min="15866" max="15867" width="3" style="2" customWidth="1"/>
    <col min="15868" max="15915" width="4.25" style="2" customWidth="1"/>
    <col min="15916" max="15917" width="3" style="2" customWidth="1"/>
    <col min="15918" max="16121" width="3" style="2"/>
    <col min="16122" max="16123" width="3" style="2" customWidth="1"/>
    <col min="16124" max="16171" width="4.25" style="2" customWidth="1"/>
    <col min="16172" max="16173" width="3" style="2" customWidth="1"/>
    <col min="16174" max="16384" width="3" style="2"/>
  </cols>
  <sheetData>
    <row r="1" spans="1:50" ht="26.25" x14ac:dyDescent="0.3">
      <c r="A1" s="83"/>
      <c r="B1" s="84"/>
      <c r="C1" s="85"/>
      <c r="D1" s="93"/>
      <c r="E1" s="93"/>
      <c r="F1" s="93"/>
      <c r="G1" s="93"/>
      <c r="H1" s="88" t="s">
        <v>141</v>
      </c>
      <c r="I1" s="396">
        <f>기본요금!C5</f>
        <v>131.82</v>
      </c>
      <c r="J1" s="396"/>
      <c r="K1" s="397"/>
      <c r="L1" s="94"/>
      <c r="M1" s="95"/>
      <c r="N1" s="89" t="s">
        <v>142</v>
      </c>
      <c r="O1" s="90"/>
      <c r="P1" s="394">
        <f>기본요금!C6</f>
        <v>1500</v>
      </c>
      <c r="Q1" s="395"/>
      <c r="R1" s="87" t="s">
        <v>143</v>
      </c>
      <c r="S1" s="398">
        <f>기본요금!C7</f>
        <v>1200</v>
      </c>
      <c r="T1" s="399"/>
      <c r="U1" s="91"/>
      <c r="V1" s="86" t="s">
        <v>144</v>
      </c>
      <c r="W1" s="92"/>
      <c r="X1" s="400">
        <f>기본요금!C8</f>
        <v>8</v>
      </c>
      <c r="Y1" s="401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</row>
    <row r="2" spans="1:50" ht="47.25" thickBot="1" x14ac:dyDescent="0.35">
      <c r="B2" s="513" t="s">
        <v>297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G2" s="513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50" s="170" customFormat="1" ht="42" customHeight="1" x14ac:dyDescent="0.3">
      <c r="A3" s="165" t="s">
        <v>48</v>
      </c>
      <c r="B3" s="514"/>
      <c r="C3" s="515"/>
      <c r="D3" s="515"/>
      <c r="E3" s="516"/>
      <c r="F3" s="517" t="s">
        <v>240</v>
      </c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  <c r="AG3" s="519"/>
      <c r="AH3" s="518" t="s">
        <v>296</v>
      </c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  <c r="AT3" s="515"/>
      <c r="AU3" s="515"/>
      <c r="AV3" s="515"/>
      <c r="AW3" s="519"/>
      <c r="AX3" s="225"/>
    </row>
    <row r="4" spans="1:50" s="139" customFormat="1" ht="39.75" customHeight="1" x14ac:dyDescent="0.3">
      <c r="A4" s="507" t="s">
        <v>67</v>
      </c>
      <c r="B4" s="508"/>
      <c r="C4" s="508"/>
      <c r="D4" s="509" t="s">
        <v>49</v>
      </c>
      <c r="E4" s="510"/>
      <c r="F4" s="468"/>
      <c r="G4" s="468"/>
      <c r="H4" s="503">
        <f>+F4+H5</f>
        <v>0</v>
      </c>
      <c r="I4" s="503"/>
      <c r="J4" s="503">
        <f>+H4+J7</f>
        <v>0</v>
      </c>
      <c r="K4" s="503"/>
      <c r="L4" s="503">
        <f>J4+L9</f>
        <v>0</v>
      </c>
      <c r="M4" s="503"/>
      <c r="N4" s="503">
        <f>L4+N11</f>
        <v>0</v>
      </c>
      <c r="O4" s="503"/>
      <c r="P4" s="503">
        <f>+N4+P13</f>
        <v>0</v>
      </c>
      <c r="Q4" s="503"/>
      <c r="R4" s="503">
        <f>+P4+R15</f>
        <v>0</v>
      </c>
      <c r="S4" s="503"/>
      <c r="T4" s="503">
        <f>+R4+T17</f>
        <v>0</v>
      </c>
      <c r="U4" s="503"/>
      <c r="V4" s="503">
        <f>+T4+V19</f>
        <v>0</v>
      </c>
      <c r="W4" s="503"/>
      <c r="X4" s="503">
        <f>+V4+X21</f>
        <v>0</v>
      </c>
      <c r="Y4" s="503"/>
      <c r="Z4" s="503">
        <f>+X4+Z23</f>
        <v>0</v>
      </c>
      <c r="AA4" s="503"/>
      <c r="AB4" s="503">
        <f>+Z4+AB25</f>
        <v>0</v>
      </c>
      <c r="AC4" s="503"/>
      <c r="AD4" s="503">
        <f>+AB4+AD27</f>
        <v>0</v>
      </c>
      <c r="AE4" s="503"/>
      <c r="AF4" s="503">
        <f>+AD4+AF29</f>
        <v>0</v>
      </c>
      <c r="AG4" s="504"/>
      <c r="AH4" s="505">
        <f>+AF4+$AH$31</f>
        <v>0</v>
      </c>
      <c r="AI4" s="503"/>
      <c r="AJ4" s="503">
        <f>+AH4+AJ33</f>
        <v>0</v>
      </c>
      <c r="AK4" s="503"/>
      <c r="AL4" s="503">
        <f>+AJ4+AL35</f>
        <v>0</v>
      </c>
      <c r="AM4" s="503"/>
      <c r="AN4" s="503">
        <f>+AL4+AN37</f>
        <v>0</v>
      </c>
      <c r="AO4" s="503"/>
      <c r="AP4" s="503">
        <f>+AN4+AP39</f>
        <v>0</v>
      </c>
      <c r="AQ4" s="503"/>
      <c r="AR4" s="503">
        <f>+AP4+AR41</f>
        <v>0</v>
      </c>
      <c r="AS4" s="503"/>
      <c r="AT4" s="731">
        <f>+AR4+AT43</f>
        <v>0</v>
      </c>
      <c r="AU4" s="732"/>
      <c r="AV4" s="502">
        <f>+AT4+AV45</f>
        <v>0</v>
      </c>
      <c r="AW4" s="506"/>
    </row>
    <row r="5" spans="1:50" s="139" customFormat="1" x14ac:dyDescent="0.3">
      <c r="A5" s="477"/>
      <c r="B5" s="140"/>
      <c r="C5" s="141">
        <f>MROUND(ROUNDDOWN(B6*0.8,-1),50)</f>
        <v>1050</v>
      </c>
      <c r="D5" s="142"/>
      <c r="E5" s="143">
        <f>C5-$S$1</f>
        <v>-150</v>
      </c>
      <c r="F5" s="479">
        <f>A5</f>
        <v>0</v>
      </c>
      <c r="G5" s="466"/>
      <c r="H5" s="468"/>
      <c r="I5" s="468"/>
      <c r="J5" s="434">
        <f>H5+J7</f>
        <v>0</v>
      </c>
      <c r="K5" s="462"/>
      <c r="L5" s="434">
        <f>J5+L9</f>
        <v>0</v>
      </c>
      <c r="M5" s="462"/>
      <c r="N5" s="434">
        <f>L5+N11</f>
        <v>0</v>
      </c>
      <c r="O5" s="462"/>
      <c r="P5" s="434">
        <f>N5+P13</f>
        <v>0</v>
      </c>
      <c r="Q5" s="462"/>
      <c r="R5" s="434">
        <f>P5+R15</f>
        <v>0</v>
      </c>
      <c r="S5" s="462"/>
      <c r="T5" s="434">
        <f>R5+T17</f>
        <v>0</v>
      </c>
      <c r="U5" s="462"/>
      <c r="V5" s="434">
        <f>T5+V19</f>
        <v>0</v>
      </c>
      <c r="W5" s="462"/>
      <c r="X5" s="434">
        <f>V5+X21</f>
        <v>0</v>
      </c>
      <c r="Y5" s="462"/>
      <c r="Z5" s="434">
        <f>X5+Z23</f>
        <v>0</v>
      </c>
      <c r="AA5" s="462"/>
      <c r="AB5" s="434">
        <f>Z5+AB25</f>
        <v>0</v>
      </c>
      <c r="AC5" s="462"/>
      <c r="AD5" s="434">
        <f>AB5+AD27</f>
        <v>0</v>
      </c>
      <c r="AE5" s="462"/>
      <c r="AF5" s="434">
        <f>AD5+AF29</f>
        <v>0</v>
      </c>
      <c r="AG5" s="461"/>
      <c r="AH5" s="648">
        <f>AF5+$AH$31</f>
        <v>0</v>
      </c>
      <c r="AI5" s="462"/>
      <c r="AJ5" s="434">
        <f>AH5+$AJ$33</f>
        <v>0</v>
      </c>
      <c r="AK5" s="462"/>
      <c r="AL5" s="434">
        <f>AJ5+$AL$35</f>
        <v>0</v>
      </c>
      <c r="AM5" s="462"/>
      <c r="AN5" s="434">
        <f>AL5+$AN$37</f>
        <v>0</v>
      </c>
      <c r="AO5" s="462"/>
      <c r="AP5" s="434">
        <f>AN5+$AP$39</f>
        <v>0</v>
      </c>
      <c r="AQ5" s="462"/>
      <c r="AR5" s="434">
        <f>AP5+$AR$41</f>
        <v>0</v>
      </c>
      <c r="AS5" s="462"/>
      <c r="AT5" s="726">
        <f>AR5+$AT$43</f>
        <v>0</v>
      </c>
      <c r="AU5" s="721"/>
      <c r="AV5" s="726">
        <f>AT5+$AV$45</f>
        <v>0</v>
      </c>
      <c r="AW5" s="724"/>
    </row>
    <row r="6" spans="1:50" s="139" customFormat="1" x14ac:dyDescent="0.3">
      <c r="A6" s="453"/>
      <c r="B6" s="144">
        <v>1300</v>
      </c>
      <c r="C6" s="145"/>
      <c r="D6" s="146">
        <f>B6-$P$1</f>
        <v>-200</v>
      </c>
      <c r="E6" s="147"/>
      <c r="F6" s="467"/>
      <c r="G6" s="457"/>
      <c r="H6" s="468"/>
      <c r="I6" s="468"/>
      <c r="J6" s="436"/>
      <c r="K6" s="464"/>
      <c r="L6" s="436"/>
      <c r="M6" s="464"/>
      <c r="N6" s="436"/>
      <c r="O6" s="464"/>
      <c r="P6" s="436"/>
      <c r="Q6" s="464"/>
      <c r="R6" s="436"/>
      <c r="S6" s="464"/>
      <c r="T6" s="436"/>
      <c r="U6" s="464"/>
      <c r="V6" s="436"/>
      <c r="W6" s="464"/>
      <c r="X6" s="436"/>
      <c r="Y6" s="464"/>
      <c r="Z6" s="436"/>
      <c r="AA6" s="464"/>
      <c r="AB6" s="436"/>
      <c r="AC6" s="464"/>
      <c r="AD6" s="436"/>
      <c r="AE6" s="464"/>
      <c r="AF6" s="436"/>
      <c r="AG6" s="463"/>
      <c r="AH6" s="649"/>
      <c r="AI6" s="464"/>
      <c r="AJ6" s="436"/>
      <c r="AK6" s="464"/>
      <c r="AL6" s="436"/>
      <c r="AM6" s="464"/>
      <c r="AN6" s="436"/>
      <c r="AO6" s="464"/>
      <c r="AP6" s="436"/>
      <c r="AQ6" s="464"/>
      <c r="AR6" s="436"/>
      <c r="AS6" s="464"/>
      <c r="AT6" s="733"/>
      <c r="AU6" s="723"/>
      <c r="AV6" s="733"/>
      <c r="AW6" s="725"/>
    </row>
    <row r="7" spans="1:50" s="139" customFormat="1" x14ac:dyDescent="0.3">
      <c r="A7" s="477"/>
      <c r="B7" s="140"/>
      <c r="C7" s="141">
        <f>MROUND(ROUNDDOWN(B8*0.8,-1),50)</f>
        <v>1050</v>
      </c>
      <c r="D7" s="142"/>
      <c r="E7" s="143">
        <f>C7-$S$1</f>
        <v>-150</v>
      </c>
      <c r="F7" s="148"/>
      <c r="G7" s="141">
        <f>MROUND(ROUNDDOWN(F8*0.8,-1),50)</f>
        <v>1200</v>
      </c>
      <c r="H7" s="479">
        <f>A7</f>
        <v>0</v>
      </c>
      <c r="I7" s="466"/>
      <c r="J7" s="468"/>
      <c r="K7" s="468"/>
      <c r="L7" s="434">
        <f>J7+L9</f>
        <v>0</v>
      </c>
      <c r="M7" s="462"/>
      <c r="N7" s="434">
        <f>L7+N11</f>
        <v>0</v>
      </c>
      <c r="O7" s="462"/>
      <c r="P7" s="434">
        <f>N7+P13</f>
        <v>0</v>
      </c>
      <c r="Q7" s="462"/>
      <c r="R7" s="434">
        <f>P7+R15</f>
        <v>0</v>
      </c>
      <c r="S7" s="462"/>
      <c r="T7" s="434">
        <f>R7+T17</f>
        <v>0</v>
      </c>
      <c r="U7" s="462"/>
      <c r="V7" s="434">
        <f>T7+V19</f>
        <v>0</v>
      </c>
      <c r="W7" s="462"/>
      <c r="X7" s="434">
        <f>V7+X21</f>
        <v>0</v>
      </c>
      <c r="Y7" s="462"/>
      <c r="Z7" s="434">
        <f>X7+Z23</f>
        <v>0</v>
      </c>
      <c r="AA7" s="462"/>
      <c r="AB7" s="434">
        <f>Z7+AB25</f>
        <v>0</v>
      </c>
      <c r="AC7" s="462"/>
      <c r="AD7" s="434">
        <f>AB7+AD27</f>
        <v>0</v>
      </c>
      <c r="AE7" s="462"/>
      <c r="AF7" s="434">
        <f>AD7+AF29</f>
        <v>0</v>
      </c>
      <c r="AG7" s="461"/>
      <c r="AH7" s="648">
        <f t="shared" ref="AH7" si="0">AF7+$AH$31</f>
        <v>0</v>
      </c>
      <c r="AI7" s="462"/>
      <c r="AJ7" s="434">
        <f t="shared" ref="AJ7" si="1">AH7+$AJ$33</f>
        <v>0</v>
      </c>
      <c r="AK7" s="462"/>
      <c r="AL7" s="434">
        <f t="shared" ref="AL7" si="2">AJ7+$AL$35</f>
        <v>0</v>
      </c>
      <c r="AM7" s="462"/>
      <c r="AN7" s="434">
        <f t="shared" ref="AN7" si="3">AL7+$AN$37</f>
        <v>0</v>
      </c>
      <c r="AO7" s="462"/>
      <c r="AP7" s="434">
        <f t="shared" ref="AP7" si="4">AN7+$AP$39</f>
        <v>0</v>
      </c>
      <c r="AQ7" s="462"/>
      <c r="AR7" s="434">
        <f>AP7+$AR$41</f>
        <v>0</v>
      </c>
      <c r="AS7" s="462"/>
      <c r="AT7" s="726">
        <f t="shared" ref="AT7" si="5">AR7+$AT$43</f>
        <v>0</v>
      </c>
      <c r="AU7" s="721"/>
      <c r="AV7" s="726">
        <f t="shared" ref="AV7" si="6">AT7+$AV$45</f>
        <v>0</v>
      </c>
      <c r="AW7" s="724"/>
    </row>
    <row r="8" spans="1:50" s="139" customFormat="1" x14ac:dyDescent="0.3">
      <c r="A8" s="453"/>
      <c r="B8" s="144">
        <v>1300</v>
      </c>
      <c r="C8" s="145"/>
      <c r="D8" s="146">
        <f>B8-$P$1</f>
        <v>-200</v>
      </c>
      <c r="E8" s="147"/>
      <c r="F8" s="149">
        <f>IF((H5)&lt;=$X$1,$P$1,$P$1+MROUND(ROUNDDOWN((H5-$X$1)*$I$1,-1),50))</f>
        <v>1500</v>
      </c>
      <c r="G8" s="150"/>
      <c r="H8" s="467"/>
      <c r="I8" s="457"/>
      <c r="J8" s="468"/>
      <c r="K8" s="468"/>
      <c r="L8" s="436"/>
      <c r="M8" s="464"/>
      <c r="N8" s="436"/>
      <c r="O8" s="464"/>
      <c r="P8" s="436"/>
      <c r="Q8" s="464"/>
      <c r="R8" s="436"/>
      <c r="S8" s="464"/>
      <c r="T8" s="436"/>
      <c r="U8" s="464"/>
      <c r="V8" s="436"/>
      <c r="W8" s="464"/>
      <c r="X8" s="436"/>
      <c r="Y8" s="464"/>
      <c r="Z8" s="436"/>
      <c r="AA8" s="464"/>
      <c r="AB8" s="436"/>
      <c r="AC8" s="464"/>
      <c r="AD8" s="436"/>
      <c r="AE8" s="464"/>
      <c r="AF8" s="436"/>
      <c r="AG8" s="463"/>
      <c r="AH8" s="649"/>
      <c r="AI8" s="464"/>
      <c r="AJ8" s="436"/>
      <c r="AK8" s="464"/>
      <c r="AL8" s="436"/>
      <c r="AM8" s="464"/>
      <c r="AN8" s="436"/>
      <c r="AO8" s="464"/>
      <c r="AP8" s="436"/>
      <c r="AQ8" s="464"/>
      <c r="AR8" s="436"/>
      <c r="AS8" s="464"/>
      <c r="AT8" s="733"/>
      <c r="AU8" s="723"/>
      <c r="AV8" s="733"/>
      <c r="AW8" s="725"/>
    </row>
    <row r="9" spans="1:50" s="139" customFormat="1" x14ac:dyDescent="0.3">
      <c r="A9" s="477"/>
      <c r="B9" s="140"/>
      <c r="C9" s="141">
        <f>MROUND(ROUNDDOWN(B10*0.8,-1),50)</f>
        <v>1050</v>
      </c>
      <c r="D9" s="142"/>
      <c r="E9" s="143">
        <f>C9-$S$1</f>
        <v>-150</v>
      </c>
      <c r="F9" s="148"/>
      <c r="G9" s="141">
        <f>MROUND(ROUNDDOWN(F10*0.8,-1),50)</f>
        <v>1200</v>
      </c>
      <c r="H9" s="148"/>
      <c r="I9" s="141">
        <f>MROUND(ROUNDDOWN(H10*0.8,-1),50)</f>
        <v>1200</v>
      </c>
      <c r="J9" s="479">
        <f>A9</f>
        <v>0</v>
      </c>
      <c r="K9" s="466"/>
      <c r="L9" s="468"/>
      <c r="M9" s="468"/>
      <c r="N9" s="446">
        <f>L9+N11</f>
        <v>0</v>
      </c>
      <c r="O9" s="447"/>
      <c r="P9" s="446">
        <f>N9+P13</f>
        <v>0</v>
      </c>
      <c r="Q9" s="447"/>
      <c r="R9" s="446">
        <f>P9+R15</f>
        <v>0</v>
      </c>
      <c r="S9" s="447"/>
      <c r="T9" s="446">
        <f>R9+T17</f>
        <v>0</v>
      </c>
      <c r="U9" s="447"/>
      <c r="V9" s="446">
        <f>T9+V19</f>
        <v>0</v>
      </c>
      <c r="W9" s="447"/>
      <c r="X9" s="446">
        <f>V9+X21</f>
        <v>0</v>
      </c>
      <c r="Y9" s="447"/>
      <c r="Z9" s="446">
        <f>X9+Z23</f>
        <v>0</v>
      </c>
      <c r="AA9" s="447"/>
      <c r="AB9" s="446">
        <f>Z9+AB25</f>
        <v>0</v>
      </c>
      <c r="AC9" s="447"/>
      <c r="AD9" s="446">
        <f>AB9+AD27</f>
        <v>0</v>
      </c>
      <c r="AE9" s="447"/>
      <c r="AF9" s="446">
        <f>AD9+AF29</f>
        <v>0</v>
      </c>
      <c r="AG9" s="490"/>
      <c r="AH9" s="648">
        <f t="shared" ref="AH9" si="7">AF9+$AH$31</f>
        <v>0</v>
      </c>
      <c r="AI9" s="462"/>
      <c r="AJ9" s="434">
        <f t="shared" ref="AJ9" si="8">AH9+$AJ$33</f>
        <v>0</v>
      </c>
      <c r="AK9" s="462"/>
      <c r="AL9" s="434">
        <f t="shared" ref="AL9" si="9">AJ9+$AL$35</f>
        <v>0</v>
      </c>
      <c r="AM9" s="462"/>
      <c r="AN9" s="434">
        <f t="shared" ref="AN9" si="10">AL9+$AN$37</f>
        <v>0</v>
      </c>
      <c r="AO9" s="462"/>
      <c r="AP9" s="434">
        <f t="shared" ref="AP9" si="11">AN9+$AP$39</f>
        <v>0</v>
      </c>
      <c r="AQ9" s="462"/>
      <c r="AR9" s="434">
        <f t="shared" ref="AR9" si="12">AP9+$AR$41</f>
        <v>0</v>
      </c>
      <c r="AS9" s="462"/>
      <c r="AT9" s="726">
        <f t="shared" ref="AT9" si="13">AR9+$AT$43</f>
        <v>0</v>
      </c>
      <c r="AU9" s="721"/>
      <c r="AV9" s="726">
        <f t="shared" ref="AV9" si="14">AT9+$AV$45</f>
        <v>0</v>
      </c>
      <c r="AW9" s="724"/>
    </row>
    <row r="10" spans="1:50" s="139" customFormat="1" x14ac:dyDescent="0.3">
      <c r="A10" s="453"/>
      <c r="B10" s="144">
        <v>1300</v>
      </c>
      <c r="C10" s="145"/>
      <c r="D10" s="146">
        <f>B10-$P$1</f>
        <v>-200</v>
      </c>
      <c r="E10" s="147"/>
      <c r="F10" s="149">
        <f>IF((J5)&lt;=$X$1,$P$1,$P$1+MROUND(ROUNDDOWN((J5-$X$1)*$I$1,-1),50))</f>
        <v>1500</v>
      </c>
      <c r="G10" s="150"/>
      <c r="H10" s="149">
        <f>IF((J7)&lt;=$X$1,$P$1,$P$1+MROUND(ROUNDDOWN((J7-$X$1)*$I$1,-1),50))</f>
        <v>1500</v>
      </c>
      <c r="I10" s="150"/>
      <c r="J10" s="467"/>
      <c r="K10" s="457"/>
      <c r="L10" s="468"/>
      <c r="M10" s="468"/>
      <c r="N10" s="448"/>
      <c r="O10" s="449"/>
      <c r="P10" s="448"/>
      <c r="Q10" s="449"/>
      <c r="R10" s="448"/>
      <c r="S10" s="449"/>
      <c r="T10" s="448"/>
      <c r="U10" s="449"/>
      <c r="V10" s="448"/>
      <c r="W10" s="449"/>
      <c r="X10" s="448"/>
      <c r="Y10" s="449"/>
      <c r="Z10" s="448"/>
      <c r="AA10" s="449"/>
      <c r="AB10" s="448"/>
      <c r="AC10" s="449"/>
      <c r="AD10" s="448"/>
      <c r="AE10" s="449"/>
      <c r="AF10" s="448"/>
      <c r="AG10" s="491"/>
      <c r="AH10" s="649"/>
      <c r="AI10" s="464"/>
      <c r="AJ10" s="436"/>
      <c r="AK10" s="464"/>
      <c r="AL10" s="436"/>
      <c r="AM10" s="464"/>
      <c r="AN10" s="436"/>
      <c r="AO10" s="464"/>
      <c r="AP10" s="436"/>
      <c r="AQ10" s="464"/>
      <c r="AR10" s="436"/>
      <c r="AS10" s="464"/>
      <c r="AT10" s="733"/>
      <c r="AU10" s="723"/>
      <c r="AV10" s="733"/>
      <c r="AW10" s="725"/>
    </row>
    <row r="11" spans="1:50" s="139" customFormat="1" x14ac:dyDescent="0.3">
      <c r="A11" s="477"/>
      <c r="B11" s="140"/>
      <c r="C11" s="141">
        <f>MROUND(ROUNDDOWN(B12*0.8,-1),50)</f>
        <v>1050</v>
      </c>
      <c r="D11" s="142"/>
      <c r="E11" s="143">
        <f>C11-$S$1</f>
        <v>-150</v>
      </c>
      <c r="F11" s="148"/>
      <c r="G11" s="141">
        <f>MROUND(ROUNDDOWN(F12*0.8,-1),50)</f>
        <v>1200</v>
      </c>
      <c r="H11" s="148"/>
      <c r="I11" s="141">
        <f>MROUND(ROUNDDOWN(H12*0.8,-1),50)</f>
        <v>1200</v>
      </c>
      <c r="J11" s="148"/>
      <c r="K11" s="141">
        <f>MROUND(ROUNDDOWN(J12*0.8,-1),50)</f>
        <v>1200</v>
      </c>
      <c r="L11" s="440">
        <f>A11</f>
        <v>0</v>
      </c>
      <c r="M11" s="466"/>
      <c r="N11" s="468"/>
      <c r="O11" s="468"/>
      <c r="P11" s="434">
        <f>N11+P13</f>
        <v>0</v>
      </c>
      <c r="Q11" s="462"/>
      <c r="R11" s="434">
        <f>P11+R15</f>
        <v>0</v>
      </c>
      <c r="S11" s="462"/>
      <c r="T11" s="434">
        <f>R11+T17</f>
        <v>0</v>
      </c>
      <c r="U11" s="462"/>
      <c r="V11" s="434">
        <f>T11+V19</f>
        <v>0</v>
      </c>
      <c r="W11" s="462"/>
      <c r="X11" s="434">
        <f>V11+X21</f>
        <v>0</v>
      </c>
      <c r="Y11" s="462"/>
      <c r="Z11" s="434">
        <f>X11+Z23</f>
        <v>0</v>
      </c>
      <c r="AA11" s="462"/>
      <c r="AB11" s="434">
        <f>Z11+AB25</f>
        <v>0</v>
      </c>
      <c r="AC11" s="462"/>
      <c r="AD11" s="434">
        <f>AB11+AD27</f>
        <v>0</v>
      </c>
      <c r="AE11" s="462"/>
      <c r="AF11" s="434">
        <f>AD11+AF29</f>
        <v>0</v>
      </c>
      <c r="AG11" s="461"/>
      <c r="AH11" s="648">
        <f t="shared" ref="AH11" si="15">AF11+$AH$31</f>
        <v>0</v>
      </c>
      <c r="AI11" s="462"/>
      <c r="AJ11" s="434">
        <f t="shared" ref="AJ11" si="16">AH11+$AJ$33</f>
        <v>0</v>
      </c>
      <c r="AK11" s="462"/>
      <c r="AL11" s="434">
        <f t="shared" ref="AL11" si="17">AJ11+$AL$35</f>
        <v>0</v>
      </c>
      <c r="AM11" s="462"/>
      <c r="AN11" s="434">
        <f t="shared" ref="AN11" si="18">AL11+$AN$37</f>
        <v>0</v>
      </c>
      <c r="AO11" s="462"/>
      <c r="AP11" s="434">
        <f t="shared" ref="AP11" si="19">AN11+$AP$39</f>
        <v>0</v>
      </c>
      <c r="AQ11" s="462"/>
      <c r="AR11" s="434">
        <f t="shared" ref="AR11" si="20">AP11+$AR$41</f>
        <v>0</v>
      </c>
      <c r="AS11" s="462"/>
      <c r="AT11" s="726">
        <f t="shared" ref="AT11" si="21">AR11+$AT$43</f>
        <v>0</v>
      </c>
      <c r="AU11" s="721"/>
      <c r="AV11" s="726">
        <f t="shared" ref="AV11" si="22">AT11+$AV$45</f>
        <v>0</v>
      </c>
      <c r="AW11" s="724"/>
    </row>
    <row r="12" spans="1:50" s="139" customFormat="1" x14ac:dyDescent="0.3">
      <c r="A12" s="453"/>
      <c r="B12" s="144">
        <v>1300</v>
      </c>
      <c r="C12" s="145"/>
      <c r="D12" s="146">
        <f>B12-$P$1</f>
        <v>-200</v>
      </c>
      <c r="E12" s="147"/>
      <c r="F12" s="149">
        <f>IF((L5)&lt;=$X$1,$P$1,$P$1+MROUND(ROUNDDOWN((L5-$X$1)*$I$1,-1),50))</f>
        <v>1500</v>
      </c>
      <c r="G12" s="150"/>
      <c r="H12" s="149">
        <f>IF((L7)&lt;=$X$1,$P$1,$P$1+MROUND(ROUNDDOWN((L7-$X$1)*$I$1,-1),50))</f>
        <v>1500</v>
      </c>
      <c r="I12" s="150"/>
      <c r="J12" s="149">
        <f>IF((L9)&lt;=$X$1,$P$1,$P$1+MROUND(ROUNDDOWN((L9-$X$1)*$I$1,-1),50))</f>
        <v>1500</v>
      </c>
      <c r="K12" s="150"/>
      <c r="L12" s="467"/>
      <c r="M12" s="457"/>
      <c r="N12" s="468"/>
      <c r="O12" s="468"/>
      <c r="P12" s="436"/>
      <c r="Q12" s="464"/>
      <c r="R12" s="436"/>
      <c r="S12" s="464"/>
      <c r="T12" s="436"/>
      <c r="U12" s="464"/>
      <c r="V12" s="436"/>
      <c r="W12" s="464"/>
      <c r="X12" s="436"/>
      <c r="Y12" s="464"/>
      <c r="Z12" s="436"/>
      <c r="AA12" s="464"/>
      <c r="AB12" s="436"/>
      <c r="AC12" s="464"/>
      <c r="AD12" s="436"/>
      <c r="AE12" s="464"/>
      <c r="AF12" s="436"/>
      <c r="AG12" s="463"/>
      <c r="AH12" s="649"/>
      <c r="AI12" s="464"/>
      <c r="AJ12" s="436"/>
      <c r="AK12" s="464"/>
      <c r="AL12" s="436"/>
      <c r="AM12" s="464"/>
      <c r="AN12" s="436"/>
      <c r="AO12" s="464"/>
      <c r="AP12" s="436"/>
      <c r="AQ12" s="464"/>
      <c r="AR12" s="436"/>
      <c r="AS12" s="464"/>
      <c r="AT12" s="733"/>
      <c r="AU12" s="723"/>
      <c r="AV12" s="733"/>
      <c r="AW12" s="725"/>
    </row>
    <row r="13" spans="1:50" s="139" customFormat="1" x14ac:dyDescent="0.3">
      <c r="A13" s="477"/>
      <c r="B13" s="140"/>
      <c r="C13" s="141">
        <f>MROUND(ROUNDDOWN(B14*0.8,-1),50)</f>
        <v>1050</v>
      </c>
      <c r="D13" s="142"/>
      <c r="E13" s="143">
        <f>C13-$S$1</f>
        <v>-150</v>
      </c>
      <c r="F13" s="148"/>
      <c r="G13" s="141">
        <f>MROUND(ROUNDDOWN(F14*0.8,-1),50)</f>
        <v>1200</v>
      </c>
      <c r="H13" s="148"/>
      <c r="I13" s="141">
        <f>MROUND(ROUNDDOWN(H14*0.8,-1),50)</f>
        <v>1200</v>
      </c>
      <c r="J13" s="148"/>
      <c r="K13" s="141">
        <f>MROUND(ROUNDDOWN(J14*0.8,-1),50)</f>
        <v>1200</v>
      </c>
      <c r="L13" s="148"/>
      <c r="M13" s="141">
        <f>MROUND(ROUNDDOWN(L14*0.8,-1),50)</f>
        <v>1200</v>
      </c>
      <c r="N13" s="479">
        <f>A13</f>
        <v>0</v>
      </c>
      <c r="O13" s="466"/>
      <c r="P13" s="468"/>
      <c r="Q13" s="468"/>
      <c r="R13" s="446">
        <f>P13+R15</f>
        <v>0</v>
      </c>
      <c r="S13" s="447"/>
      <c r="T13" s="446">
        <f>R13+T17</f>
        <v>0</v>
      </c>
      <c r="U13" s="447"/>
      <c r="V13" s="446">
        <f>T13+V19</f>
        <v>0</v>
      </c>
      <c r="W13" s="447"/>
      <c r="X13" s="446">
        <f>V13+X21</f>
        <v>0</v>
      </c>
      <c r="Y13" s="447"/>
      <c r="Z13" s="446">
        <f>X13+Z23</f>
        <v>0</v>
      </c>
      <c r="AA13" s="447"/>
      <c r="AB13" s="446">
        <f>Z13+AB25</f>
        <v>0</v>
      </c>
      <c r="AC13" s="447"/>
      <c r="AD13" s="446">
        <f>AB13+AD27</f>
        <v>0</v>
      </c>
      <c r="AE13" s="447"/>
      <c r="AF13" s="446">
        <f>AD13+AF29</f>
        <v>0</v>
      </c>
      <c r="AG13" s="490"/>
      <c r="AH13" s="648">
        <f t="shared" ref="AH13" si="23">AF13+$AH$31</f>
        <v>0</v>
      </c>
      <c r="AI13" s="462"/>
      <c r="AJ13" s="434">
        <f t="shared" ref="AJ13" si="24">AH13+$AJ$33</f>
        <v>0</v>
      </c>
      <c r="AK13" s="462"/>
      <c r="AL13" s="434">
        <f t="shared" ref="AL13" si="25">AJ13+$AL$35</f>
        <v>0</v>
      </c>
      <c r="AM13" s="462"/>
      <c r="AN13" s="434">
        <f t="shared" ref="AN13" si="26">AL13+$AN$37</f>
        <v>0</v>
      </c>
      <c r="AO13" s="462"/>
      <c r="AP13" s="434">
        <f t="shared" ref="AP13" si="27">AN13+$AP$39</f>
        <v>0</v>
      </c>
      <c r="AQ13" s="462"/>
      <c r="AR13" s="434">
        <f t="shared" ref="AR13" si="28">AP13+$AR$41</f>
        <v>0</v>
      </c>
      <c r="AS13" s="462"/>
      <c r="AT13" s="726">
        <f t="shared" ref="AT13" si="29">AR13+$AT$43</f>
        <v>0</v>
      </c>
      <c r="AU13" s="721"/>
      <c r="AV13" s="726">
        <f t="shared" ref="AV13" si="30">AT13+$AV$45</f>
        <v>0</v>
      </c>
      <c r="AW13" s="724"/>
    </row>
    <row r="14" spans="1:50" s="139" customFormat="1" x14ac:dyDescent="0.3">
      <c r="A14" s="453"/>
      <c r="B14" s="144">
        <v>1300</v>
      </c>
      <c r="C14" s="145"/>
      <c r="D14" s="146">
        <f>B14-$P$1</f>
        <v>-200</v>
      </c>
      <c r="E14" s="147"/>
      <c r="F14" s="149">
        <f>IF((N5)&lt;=$X$1,$P$1,$P$1+MROUND(ROUNDDOWN((N5-$X$1)*$I$1,-1),50))</f>
        <v>1500</v>
      </c>
      <c r="G14" s="150"/>
      <c r="H14" s="149">
        <f>IF((N7)&lt;=$X$1,$P$1,$P$1+MROUND(ROUNDDOWN((N7-$X$1)*$I$1,-1),50))</f>
        <v>1500</v>
      </c>
      <c r="I14" s="150"/>
      <c r="J14" s="149">
        <f>IF((N9)&lt;=$X$1,$P$1,$P$1+MROUND(ROUNDDOWN((N9-$X$1)*$I$1,-1),50))</f>
        <v>1500</v>
      </c>
      <c r="K14" s="150"/>
      <c r="L14" s="149">
        <f>IF((N11)&lt;=$X$1,$P$1,$P$1+MROUND(ROUNDDOWN((N11-$X$1)*$I$1,-1),50))</f>
        <v>1500</v>
      </c>
      <c r="M14" s="150"/>
      <c r="N14" s="467"/>
      <c r="O14" s="457"/>
      <c r="P14" s="468"/>
      <c r="Q14" s="468"/>
      <c r="R14" s="448"/>
      <c r="S14" s="449"/>
      <c r="T14" s="448"/>
      <c r="U14" s="449"/>
      <c r="V14" s="448"/>
      <c r="W14" s="449"/>
      <c r="X14" s="448"/>
      <c r="Y14" s="449"/>
      <c r="Z14" s="448"/>
      <c r="AA14" s="449"/>
      <c r="AB14" s="448"/>
      <c r="AC14" s="449"/>
      <c r="AD14" s="448"/>
      <c r="AE14" s="449"/>
      <c r="AF14" s="448"/>
      <c r="AG14" s="491"/>
      <c r="AH14" s="649"/>
      <c r="AI14" s="464"/>
      <c r="AJ14" s="436"/>
      <c r="AK14" s="464"/>
      <c r="AL14" s="436"/>
      <c r="AM14" s="464"/>
      <c r="AN14" s="436"/>
      <c r="AO14" s="464"/>
      <c r="AP14" s="436"/>
      <c r="AQ14" s="464"/>
      <c r="AR14" s="436"/>
      <c r="AS14" s="464"/>
      <c r="AT14" s="733"/>
      <c r="AU14" s="723"/>
      <c r="AV14" s="733"/>
      <c r="AW14" s="725"/>
    </row>
    <row r="15" spans="1:50" s="139" customFormat="1" x14ac:dyDescent="0.3">
      <c r="A15" s="477"/>
      <c r="B15" s="140"/>
      <c r="C15" s="141">
        <f>MROUND(ROUNDDOWN(B16*0.8,-1),50)</f>
        <v>1050</v>
      </c>
      <c r="D15" s="142"/>
      <c r="E15" s="143">
        <f>C15-$S$1</f>
        <v>-150</v>
      </c>
      <c r="F15" s="148"/>
      <c r="G15" s="141">
        <f>MROUND(ROUNDDOWN(F16*0.8,-1),50)</f>
        <v>1200</v>
      </c>
      <c r="H15" s="148"/>
      <c r="I15" s="141">
        <f>MROUND(ROUNDDOWN(H16*0.8,-1),50)</f>
        <v>1200</v>
      </c>
      <c r="J15" s="148"/>
      <c r="K15" s="141">
        <f>MROUND(ROUNDDOWN(J16*0.8,-1),50)</f>
        <v>1200</v>
      </c>
      <c r="L15" s="148"/>
      <c r="M15" s="141">
        <f>MROUND(ROUNDDOWN(L16*0.8,-1),50)</f>
        <v>1200</v>
      </c>
      <c r="N15" s="148"/>
      <c r="O15" s="141">
        <f>MROUND(ROUNDDOWN(N16*0.8,-1),50)</f>
        <v>1200</v>
      </c>
      <c r="P15" s="479">
        <f>A15</f>
        <v>0</v>
      </c>
      <c r="Q15" s="466"/>
      <c r="R15" s="610"/>
      <c r="S15" s="610"/>
      <c r="T15" s="434">
        <f>R15+T17</f>
        <v>0</v>
      </c>
      <c r="U15" s="462"/>
      <c r="V15" s="434">
        <f>T15+V19</f>
        <v>0</v>
      </c>
      <c r="W15" s="462"/>
      <c r="X15" s="434">
        <f>V15+X21</f>
        <v>0</v>
      </c>
      <c r="Y15" s="462"/>
      <c r="Z15" s="434">
        <f>X15+Z23</f>
        <v>0</v>
      </c>
      <c r="AA15" s="462"/>
      <c r="AB15" s="434">
        <f>Z15+AB25</f>
        <v>0</v>
      </c>
      <c r="AC15" s="462"/>
      <c r="AD15" s="434">
        <f>AB15+AD27</f>
        <v>0</v>
      </c>
      <c r="AE15" s="462"/>
      <c r="AF15" s="434">
        <f>AD15+AF29</f>
        <v>0</v>
      </c>
      <c r="AG15" s="461"/>
      <c r="AH15" s="648">
        <f t="shared" ref="AH15" si="31">AF15+$AH$31</f>
        <v>0</v>
      </c>
      <c r="AI15" s="462"/>
      <c r="AJ15" s="434">
        <f t="shared" ref="AJ15" si="32">AH15+$AJ$33</f>
        <v>0</v>
      </c>
      <c r="AK15" s="462"/>
      <c r="AL15" s="434">
        <f t="shared" ref="AL15" si="33">AJ15+$AL$35</f>
        <v>0</v>
      </c>
      <c r="AM15" s="462"/>
      <c r="AN15" s="434">
        <f t="shared" ref="AN15" si="34">AL15+$AN$37</f>
        <v>0</v>
      </c>
      <c r="AO15" s="462"/>
      <c r="AP15" s="434">
        <f t="shared" ref="AP15" si="35">AN15+$AP$39</f>
        <v>0</v>
      </c>
      <c r="AQ15" s="462"/>
      <c r="AR15" s="434">
        <f t="shared" ref="AR15" si="36">AP15+$AR$41</f>
        <v>0</v>
      </c>
      <c r="AS15" s="462"/>
      <c r="AT15" s="726">
        <f t="shared" ref="AT15" si="37">AR15+$AT$43</f>
        <v>0</v>
      </c>
      <c r="AU15" s="721"/>
      <c r="AV15" s="726">
        <f t="shared" ref="AV15" si="38">AT15+$AV$45</f>
        <v>0</v>
      </c>
      <c r="AW15" s="724"/>
    </row>
    <row r="16" spans="1:50" s="139" customFormat="1" x14ac:dyDescent="0.3">
      <c r="A16" s="453"/>
      <c r="B16" s="144">
        <v>1300</v>
      </c>
      <c r="C16" s="145"/>
      <c r="D16" s="146">
        <f>B16-$P$1</f>
        <v>-200</v>
      </c>
      <c r="E16" s="147"/>
      <c r="F16" s="149">
        <f>IF((P5)&lt;=$X$1,$P$1,$P$1+MROUND(ROUNDDOWN((P5-$X$1)*$I$1,-1),50))</f>
        <v>1500</v>
      </c>
      <c r="G16" s="150"/>
      <c r="H16" s="149">
        <f>IF((P7)&lt;=$X$1,$P$1,$P$1+MROUND(ROUNDDOWN((P7-$X$1)*$I$1,-1),50))</f>
        <v>1500</v>
      </c>
      <c r="I16" s="150"/>
      <c r="J16" s="149">
        <f>IF((P9)&lt;=$X$1,$P$1,$P$1+MROUND(ROUNDDOWN((P9-$X$1)*$I$1,-1),50))</f>
        <v>1500</v>
      </c>
      <c r="K16" s="150"/>
      <c r="L16" s="149">
        <f>IF((P11)&lt;=$X$1,$P$1,$P$1+MROUND(ROUNDDOWN((P11-$X$1)*$I$1,-1),50))</f>
        <v>1500</v>
      </c>
      <c r="M16" s="150"/>
      <c r="N16" s="149">
        <f>IF((P13)&lt;=$X$1,$P$1,$P$1+MROUND(ROUNDDOWN((P13-$X$1)*$I$1,-1),50))</f>
        <v>1500</v>
      </c>
      <c r="O16" s="150"/>
      <c r="P16" s="467"/>
      <c r="Q16" s="457"/>
      <c r="R16" s="468"/>
      <c r="S16" s="468"/>
      <c r="T16" s="436"/>
      <c r="U16" s="464"/>
      <c r="V16" s="436"/>
      <c r="W16" s="464"/>
      <c r="X16" s="436"/>
      <c r="Y16" s="464"/>
      <c r="Z16" s="436"/>
      <c r="AA16" s="464"/>
      <c r="AB16" s="436"/>
      <c r="AC16" s="464"/>
      <c r="AD16" s="436"/>
      <c r="AE16" s="464"/>
      <c r="AF16" s="436"/>
      <c r="AG16" s="463"/>
      <c r="AH16" s="649"/>
      <c r="AI16" s="464"/>
      <c r="AJ16" s="436"/>
      <c r="AK16" s="464"/>
      <c r="AL16" s="436"/>
      <c r="AM16" s="464"/>
      <c r="AN16" s="436"/>
      <c r="AO16" s="464"/>
      <c r="AP16" s="436"/>
      <c r="AQ16" s="464"/>
      <c r="AR16" s="436"/>
      <c r="AS16" s="464"/>
      <c r="AT16" s="733"/>
      <c r="AU16" s="723"/>
      <c r="AV16" s="733"/>
      <c r="AW16" s="725"/>
    </row>
    <row r="17" spans="1:49" s="139" customFormat="1" x14ac:dyDescent="0.3">
      <c r="A17" s="477"/>
      <c r="B17" s="140"/>
      <c r="C17" s="141">
        <f>MROUND(ROUNDDOWN(B18*0.8,-1),50)</f>
        <v>1050</v>
      </c>
      <c r="D17" s="142"/>
      <c r="E17" s="143">
        <f>C17-$S$1</f>
        <v>-150</v>
      </c>
      <c r="F17" s="148"/>
      <c r="G17" s="141">
        <f>MROUND(ROUNDDOWN(F18*0.8,-1),50)</f>
        <v>1200</v>
      </c>
      <c r="H17" s="148"/>
      <c r="I17" s="141">
        <f>MROUND(ROUNDDOWN(H18*0.8,-1),50)</f>
        <v>1200</v>
      </c>
      <c r="J17" s="148"/>
      <c r="K17" s="141">
        <f>MROUND(ROUNDDOWN(J18*0.8,-1),50)</f>
        <v>1200</v>
      </c>
      <c r="L17" s="148"/>
      <c r="M17" s="141">
        <f>MROUND(ROUNDDOWN(L18*0.8,-1),50)</f>
        <v>1200</v>
      </c>
      <c r="N17" s="148"/>
      <c r="O17" s="141">
        <f>MROUND(ROUNDDOWN(N18*0.8,-1),50)</f>
        <v>1200</v>
      </c>
      <c r="P17" s="148"/>
      <c r="Q17" s="141">
        <f>MROUND(ROUNDDOWN(P18*0.8,-1),50)</f>
        <v>1200</v>
      </c>
      <c r="R17" s="440">
        <f>A17</f>
        <v>0</v>
      </c>
      <c r="S17" s="466"/>
      <c r="T17" s="468"/>
      <c r="U17" s="445"/>
      <c r="V17" s="446">
        <f>T17+V19</f>
        <v>0</v>
      </c>
      <c r="W17" s="447"/>
      <c r="X17" s="446">
        <f>V17+X21</f>
        <v>0</v>
      </c>
      <c r="Y17" s="447"/>
      <c r="Z17" s="446">
        <f>X17+Z23</f>
        <v>0</v>
      </c>
      <c r="AA17" s="447"/>
      <c r="AB17" s="446">
        <f>Z17+AB25</f>
        <v>0</v>
      </c>
      <c r="AC17" s="447"/>
      <c r="AD17" s="446">
        <f>AB17+AD27</f>
        <v>0</v>
      </c>
      <c r="AE17" s="447"/>
      <c r="AF17" s="446">
        <f>AD17+AF29</f>
        <v>0</v>
      </c>
      <c r="AG17" s="490"/>
      <c r="AH17" s="648">
        <f t="shared" ref="AH17" si="39">AF17+$AH$31</f>
        <v>0</v>
      </c>
      <c r="AI17" s="462"/>
      <c r="AJ17" s="434">
        <f t="shared" ref="AJ17" si="40">AH17+$AJ$33</f>
        <v>0</v>
      </c>
      <c r="AK17" s="462"/>
      <c r="AL17" s="434">
        <f t="shared" ref="AL17" si="41">AJ17+$AL$35</f>
        <v>0</v>
      </c>
      <c r="AM17" s="462"/>
      <c r="AN17" s="434">
        <f t="shared" ref="AN17" si="42">AL17+$AN$37</f>
        <v>0</v>
      </c>
      <c r="AO17" s="462"/>
      <c r="AP17" s="434">
        <f t="shared" ref="AP17" si="43">AN17+$AP$39</f>
        <v>0</v>
      </c>
      <c r="AQ17" s="462"/>
      <c r="AR17" s="434">
        <f t="shared" ref="AR17" si="44">AP17+$AR$41</f>
        <v>0</v>
      </c>
      <c r="AS17" s="462"/>
      <c r="AT17" s="726">
        <f t="shared" ref="AT17" si="45">AR17+$AT$43</f>
        <v>0</v>
      </c>
      <c r="AU17" s="721"/>
      <c r="AV17" s="726">
        <f t="shared" ref="AV17" si="46">AT17+$AV$45</f>
        <v>0</v>
      </c>
      <c r="AW17" s="724"/>
    </row>
    <row r="18" spans="1:49" s="139" customFormat="1" x14ac:dyDescent="0.3">
      <c r="A18" s="453"/>
      <c r="B18" s="144">
        <v>1300</v>
      </c>
      <c r="C18" s="145"/>
      <c r="D18" s="146">
        <f>B18-$P$1</f>
        <v>-200</v>
      </c>
      <c r="E18" s="147"/>
      <c r="F18" s="149">
        <f>IF((R5)&lt;=$X$1,$P$1,$P$1+MROUND(ROUNDDOWN((R5-$X$1)*$I$1,-1),50))</f>
        <v>1500</v>
      </c>
      <c r="G18" s="150"/>
      <c r="H18" s="149">
        <f>IF((R7)&lt;=$X$1,$P$1,$P$1+MROUND(ROUNDDOWN((R7-$X$1)*$I$1,-1),50))</f>
        <v>1500</v>
      </c>
      <c r="I18" s="150"/>
      <c r="J18" s="149">
        <f>IF((R9)&lt;=$X$1,$P$1,$P$1+MROUND(ROUNDDOWN((R9-$X$1)*$I$1,-1),50))</f>
        <v>1500</v>
      </c>
      <c r="K18" s="150"/>
      <c r="L18" s="149">
        <f>IF((R11)&lt;=$X$1,$P$1,$P$1+MROUND(ROUNDDOWN((R11-$X$1)*$I$1,-1),50))</f>
        <v>1500</v>
      </c>
      <c r="M18" s="150"/>
      <c r="N18" s="149">
        <f>IF((R13)&lt;=$X$1,$P$1,$P$1+MROUND(ROUNDDOWN((R13-$X$1)*$I$1,-1),50))</f>
        <v>1500</v>
      </c>
      <c r="O18" s="150"/>
      <c r="P18" s="149">
        <f>IF((R15)&lt;=$X$1,$P$1,$P$1+MROUND(ROUNDDOWN((R15-$X$1)*$I$1,-1),50))</f>
        <v>1500</v>
      </c>
      <c r="Q18" s="150"/>
      <c r="R18" s="467"/>
      <c r="S18" s="457"/>
      <c r="T18" s="468"/>
      <c r="U18" s="445"/>
      <c r="V18" s="448"/>
      <c r="W18" s="449"/>
      <c r="X18" s="448"/>
      <c r="Y18" s="449"/>
      <c r="Z18" s="448"/>
      <c r="AA18" s="449"/>
      <c r="AB18" s="448"/>
      <c r="AC18" s="449"/>
      <c r="AD18" s="448"/>
      <c r="AE18" s="449"/>
      <c r="AF18" s="448"/>
      <c r="AG18" s="491"/>
      <c r="AH18" s="649"/>
      <c r="AI18" s="464"/>
      <c r="AJ18" s="436"/>
      <c r="AK18" s="464"/>
      <c r="AL18" s="436"/>
      <c r="AM18" s="464"/>
      <c r="AN18" s="436"/>
      <c r="AO18" s="464"/>
      <c r="AP18" s="436"/>
      <c r="AQ18" s="464"/>
      <c r="AR18" s="436"/>
      <c r="AS18" s="464"/>
      <c r="AT18" s="733"/>
      <c r="AU18" s="723"/>
      <c r="AV18" s="733"/>
      <c r="AW18" s="725"/>
    </row>
    <row r="19" spans="1:49" s="139" customFormat="1" x14ac:dyDescent="0.3">
      <c r="A19" s="477"/>
      <c r="B19" s="140"/>
      <c r="C19" s="141">
        <f>MROUND(ROUNDDOWN(B20*0.8,-1),50)</f>
        <v>1050</v>
      </c>
      <c r="D19" s="142"/>
      <c r="E19" s="143">
        <f>C19-$S$1</f>
        <v>-150</v>
      </c>
      <c r="F19" s="148"/>
      <c r="G19" s="141">
        <f>MROUND(ROUNDDOWN(F20*0.8,-1),50)</f>
        <v>1200</v>
      </c>
      <c r="H19" s="148"/>
      <c r="I19" s="141">
        <f>MROUND(ROUNDDOWN(H20*0.8,-1),50)</f>
        <v>1200</v>
      </c>
      <c r="J19" s="148"/>
      <c r="K19" s="141">
        <f>MROUND(ROUNDDOWN(J20*0.8,-1),50)</f>
        <v>1200</v>
      </c>
      <c r="L19" s="148"/>
      <c r="M19" s="141">
        <f>MROUND(ROUNDDOWN(L20*0.8,-1),50)</f>
        <v>1200</v>
      </c>
      <c r="N19" s="148"/>
      <c r="O19" s="141">
        <f>MROUND(ROUNDDOWN(N20*0.8,-1),50)</f>
        <v>1200</v>
      </c>
      <c r="P19" s="148"/>
      <c r="Q19" s="141">
        <f>MROUND(ROUNDDOWN(P20*0.8,-1),50)</f>
        <v>1200</v>
      </c>
      <c r="R19" s="148"/>
      <c r="S19" s="141">
        <f>MROUND(ROUNDDOWN(R20*0.8,-1),50)</f>
        <v>1200</v>
      </c>
      <c r="T19" s="440">
        <f>A19</f>
        <v>0</v>
      </c>
      <c r="U19" s="466"/>
      <c r="V19" s="610"/>
      <c r="W19" s="610"/>
      <c r="X19" s="434">
        <f>V19+X21</f>
        <v>0</v>
      </c>
      <c r="Y19" s="462"/>
      <c r="Z19" s="434">
        <f>X19+Z23</f>
        <v>0</v>
      </c>
      <c r="AA19" s="462"/>
      <c r="AB19" s="434">
        <f>Z19+AB25</f>
        <v>0</v>
      </c>
      <c r="AC19" s="462"/>
      <c r="AD19" s="434">
        <f>AB19+AD27</f>
        <v>0</v>
      </c>
      <c r="AE19" s="462"/>
      <c r="AF19" s="434">
        <f>AD19+AF29</f>
        <v>0</v>
      </c>
      <c r="AG19" s="461"/>
      <c r="AH19" s="648">
        <f t="shared" ref="AH19" si="47">AF19+$AH$31</f>
        <v>0</v>
      </c>
      <c r="AI19" s="462"/>
      <c r="AJ19" s="434">
        <f t="shared" ref="AJ19" si="48">AH19+$AJ$33</f>
        <v>0</v>
      </c>
      <c r="AK19" s="462"/>
      <c r="AL19" s="434">
        <f t="shared" ref="AL19" si="49">AJ19+$AL$35</f>
        <v>0</v>
      </c>
      <c r="AM19" s="462"/>
      <c r="AN19" s="434">
        <f t="shared" ref="AN19" si="50">AL19+$AN$37</f>
        <v>0</v>
      </c>
      <c r="AO19" s="462"/>
      <c r="AP19" s="434">
        <f t="shared" ref="AP19" si="51">AN19+$AP$39</f>
        <v>0</v>
      </c>
      <c r="AQ19" s="462"/>
      <c r="AR19" s="434">
        <f t="shared" ref="AR19" si="52">AP19+$AR$41</f>
        <v>0</v>
      </c>
      <c r="AS19" s="462"/>
      <c r="AT19" s="726">
        <f t="shared" ref="AT19" si="53">AR19+$AT$43</f>
        <v>0</v>
      </c>
      <c r="AU19" s="721"/>
      <c r="AV19" s="726">
        <f t="shared" ref="AV19" si="54">AT19+$AV$45</f>
        <v>0</v>
      </c>
      <c r="AW19" s="724"/>
    </row>
    <row r="20" spans="1:49" s="139" customFormat="1" x14ac:dyDescent="0.3">
      <c r="A20" s="453"/>
      <c r="B20" s="144">
        <v>1300</v>
      </c>
      <c r="C20" s="145"/>
      <c r="D20" s="146">
        <f>B20-$P$1</f>
        <v>-200</v>
      </c>
      <c r="E20" s="147"/>
      <c r="F20" s="149">
        <f>IF((T5)&lt;=$X$1,$P$1,$P$1+MROUND(ROUNDDOWN((T5-$X$1)*$I$1,-1),50))</f>
        <v>1500</v>
      </c>
      <c r="G20" s="150"/>
      <c r="H20" s="149">
        <f>IF((T7)&lt;=$X$1,$P$1,$P$1+MROUND(ROUNDDOWN((T7-$X$1)*$I$1,-1),50))</f>
        <v>1500</v>
      </c>
      <c r="I20" s="150"/>
      <c r="J20" s="149">
        <f>IF((T9)&lt;=$X$1,$P$1,$P$1+MROUND(ROUNDDOWN((T9-$X$1)*$I$1,-1),50))</f>
        <v>1500</v>
      </c>
      <c r="K20" s="150"/>
      <c r="L20" s="149">
        <f>IF((T11)&lt;=$X$1,$P$1,$P$1+MROUND(ROUNDDOWN((T11-$X$1)*$I$1,-1),50))</f>
        <v>1500</v>
      </c>
      <c r="M20" s="150"/>
      <c r="N20" s="149">
        <f>IF((T13)&lt;=$X$1,$P$1,$P$1+MROUND(ROUNDDOWN((T13-$X$1)*$I$1,-1),50))</f>
        <v>1500</v>
      </c>
      <c r="O20" s="150"/>
      <c r="P20" s="149">
        <f>IF((T15)&lt;=$X$1,$P$1,$P$1+MROUND(ROUNDDOWN((T15-$X$1)*$I$1,-1),50))</f>
        <v>1500</v>
      </c>
      <c r="Q20" s="150"/>
      <c r="R20" s="149">
        <f>IF((T17)&lt;=$X$1,$P$1,$P$1+MROUND(ROUNDDOWN((T17-$X$1)*$I$1,-1),50))</f>
        <v>1500</v>
      </c>
      <c r="S20" s="150"/>
      <c r="T20" s="467"/>
      <c r="U20" s="457"/>
      <c r="V20" s="468"/>
      <c r="W20" s="468"/>
      <c r="X20" s="436"/>
      <c r="Y20" s="464"/>
      <c r="Z20" s="436"/>
      <c r="AA20" s="464"/>
      <c r="AB20" s="436"/>
      <c r="AC20" s="464"/>
      <c r="AD20" s="436"/>
      <c r="AE20" s="464"/>
      <c r="AF20" s="436"/>
      <c r="AG20" s="463"/>
      <c r="AH20" s="649"/>
      <c r="AI20" s="464"/>
      <c r="AJ20" s="436"/>
      <c r="AK20" s="464"/>
      <c r="AL20" s="436"/>
      <c r="AM20" s="464"/>
      <c r="AN20" s="436"/>
      <c r="AO20" s="464"/>
      <c r="AP20" s="436"/>
      <c r="AQ20" s="464"/>
      <c r="AR20" s="436"/>
      <c r="AS20" s="464"/>
      <c r="AT20" s="733"/>
      <c r="AU20" s="723"/>
      <c r="AV20" s="733"/>
      <c r="AW20" s="725"/>
    </row>
    <row r="21" spans="1:49" s="139" customFormat="1" x14ac:dyDescent="0.3">
      <c r="A21" s="477"/>
      <c r="B21" s="140"/>
      <c r="C21" s="141">
        <f>MROUND(ROUNDDOWN(B22*0.8,-1),50)</f>
        <v>1050</v>
      </c>
      <c r="D21" s="142"/>
      <c r="E21" s="143">
        <f>C21-$S$1</f>
        <v>-150</v>
      </c>
      <c r="F21" s="148"/>
      <c r="G21" s="141">
        <f>MROUND(ROUNDDOWN(F22*0.8,-1),50)</f>
        <v>1200</v>
      </c>
      <c r="H21" s="148"/>
      <c r="I21" s="141">
        <f>MROUND(ROUNDDOWN(H22*0.8,-1),50)</f>
        <v>1200</v>
      </c>
      <c r="J21" s="148"/>
      <c r="K21" s="141">
        <f>MROUND(ROUNDDOWN(J22*0.8,-1),50)</f>
        <v>1200</v>
      </c>
      <c r="L21" s="148"/>
      <c r="M21" s="141">
        <f>MROUND(ROUNDDOWN(L22*0.8,-1),50)</f>
        <v>1200</v>
      </c>
      <c r="N21" s="148"/>
      <c r="O21" s="141">
        <f>MROUND(ROUNDDOWN(N22*0.8,-1),50)</f>
        <v>1200</v>
      </c>
      <c r="P21" s="148"/>
      <c r="Q21" s="141">
        <f>MROUND(ROUNDDOWN(P22*0.8,-1),50)</f>
        <v>1200</v>
      </c>
      <c r="R21" s="148"/>
      <c r="S21" s="141">
        <f>MROUND(ROUNDDOWN(R22*0.8,-1),50)</f>
        <v>1200</v>
      </c>
      <c r="T21" s="148"/>
      <c r="U21" s="141">
        <f>MROUND(ROUNDDOWN(T22*0.8,-1),50)</f>
        <v>1200</v>
      </c>
      <c r="V21" s="440">
        <f>A21</f>
        <v>0</v>
      </c>
      <c r="W21" s="607"/>
      <c r="X21" s="468"/>
      <c r="Y21" s="445"/>
      <c r="Z21" s="446">
        <f>X21+Z23</f>
        <v>0</v>
      </c>
      <c r="AA21" s="447"/>
      <c r="AB21" s="446">
        <f>Z21+AB25</f>
        <v>0</v>
      </c>
      <c r="AC21" s="447"/>
      <c r="AD21" s="446">
        <f>AB21+AD27</f>
        <v>0</v>
      </c>
      <c r="AE21" s="447"/>
      <c r="AF21" s="446">
        <f>AD21+AF29</f>
        <v>0</v>
      </c>
      <c r="AG21" s="490"/>
      <c r="AH21" s="648">
        <f t="shared" ref="AH21" si="55">AF21+$AH$31</f>
        <v>0</v>
      </c>
      <c r="AI21" s="462"/>
      <c r="AJ21" s="434">
        <f t="shared" ref="AJ21" si="56">AH21+$AJ$33</f>
        <v>0</v>
      </c>
      <c r="AK21" s="462"/>
      <c r="AL21" s="434">
        <f t="shared" ref="AL21" si="57">AJ21+$AL$35</f>
        <v>0</v>
      </c>
      <c r="AM21" s="462"/>
      <c r="AN21" s="434">
        <f t="shared" ref="AN21" si="58">AL21+$AN$37</f>
        <v>0</v>
      </c>
      <c r="AO21" s="462"/>
      <c r="AP21" s="434">
        <f t="shared" ref="AP21" si="59">AN21+$AP$39</f>
        <v>0</v>
      </c>
      <c r="AQ21" s="462"/>
      <c r="AR21" s="434">
        <f t="shared" ref="AR21" si="60">AP21+$AR$41</f>
        <v>0</v>
      </c>
      <c r="AS21" s="462"/>
      <c r="AT21" s="726">
        <f t="shared" ref="AT21" si="61">AR21+$AT$43</f>
        <v>0</v>
      </c>
      <c r="AU21" s="721"/>
      <c r="AV21" s="726">
        <f t="shared" ref="AV21" si="62">AT21+$AV$45</f>
        <v>0</v>
      </c>
      <c r="AW21" s="724"/>
    </row>
    <row r="22" spans="1:49" s="139" customFormat="1" x14ac:dyDescent="0.3">
      <c r="A22" s="453"/>
      <c r="B22" s="144">
        <v>1300</v>
      </c>
      <c r="C22" s="145"/>
      <c r="D22" s="146">
        <f>B22-$P$1</f>
        <v>-200</v>
      </c>
      <c r="E22" s="147"/>
      <c r="F22" s="149">
        <f>IF((V5)&lt;=$X$1,$P$1,$P$1+MROUND(ROUNDDOWN((V5-$X$1)*$I$1,-1),50))</f>
        <v>1500</v>
      </c>
      <c r="G22" s="150"/>
      <c r="H22" s="149">
        <f>IF((V7)&lt;=$X$1,$P$1,$P$1+MROUND(ROUNDDOWN((V7-$X$1)*$I$1,-1),50))</f>
        <v>1500</v>
      </c>
      <c r="I22" s="150"/>
      <c r="J22" s="149">
        <f>IF((V9)&lt;=$X$1,$P$1,$P$1+MROUND(ROUNDDOWN((V9-$X$1)*$I$1,-1),50))</f>
        <v>1500</v>
      </c>
      <c r="K22" s="150"/>
      <c r="L22" s="149">
        <f>IF((V11)&lt;=$X$1,$P$1,$P$1+MROUND(ROUNDDOWN((V11-$X$1)*$I$1,-1),50))</f>
        <v>1500</v>
      </c>
      <c r="M22" s="150"/>
      <c r="N22" s="149">
        <f>IF((V13)&lt;=$X$1,$P$1,$P$1+MROUND(ROUNDDOWN((V13-$X$1)*$I$1,-1),50))</f>
        <v>1500</v>
      </c>
      <c r="O22" s="150"/>
      <c r="P22" s="149">
        <f>IF((V15)&lt;=$X$1,$P$1,$P$1+MROUND(ROUNDDOWN((V15-$X$1)*$I$1,-1),50))</f>
        <v>1500</v>
      </c>
      <c r="Q22" s="150"/>
      <c r="R22" s="149">
        <f>IF((V17)&lt;=$X$1,$P$1,$P$1+MROUND(ROUNDDOWN((V17-$X$1)*$I$1,-1),50))</f>
        <v>1500</v>
      </c>
      <c r="S22" s="150"/>
      <c r="T22" s="149">
        <f>IF((V19)&lt;=$X$1,$P$1,$P$1+MROUND(ROUNDDOWN((V19-$X$1)*$I$1,-1),50))</f>
        <v>1500</v>
      </c>
      <c r="U22" s="150"/>
      <c r="V22" s="608"/>
      <c r="W22" s="609"/>
      <c r="X22" s="468"/>
      <c r="Y22" s="445"/>
      <c r="Z22" s="448"/>
      <c r="AA22" s="449"/>
      <c r="AB22" s="448"/>
      <c r="AC22" s="449"/>
      <c r="AD22" s="448"/>
      <c r="AE22" s="449"/>
      <c r="AF22" s="448"/>
      <c r="AG22" s="491"/>
      <c r="AH22" s="649"/>
      <c r="AI22" s="464"/>
      <c r="AJ22" s="436"/>
      <c r="AK22" s="464"/>
      <c r="AL22" s="436"/>
      <c r="AM22" s="464"/>
      <c r="AN22" s="436"/>
      <c r="AO22" s="464"/>
      <c r="AP22" s="436"/>
      <c r="AQ22" s="464"/>
      <c r="AR22" s="436"/>
      <c r="AS22" s="464"/>
      <c r="AT22" s="733"/>
      <c r="AU22" s="723"/>
      <c r="AV22" s="733"/>
      <c r="AW22" s="725"/>
    </row>
    <row r="23" spans="1:49" s="139" customFormat="1" x14ac:dyDescent="0.3">
      <c r="A23" s="477"/>
      <c r="B23" s="140"/>
      <c r="C23" s="141">
        <f>MROUND(ROUNDDOWN(B24*0.8,-1),50)</f>
        <v>1050</v>
      </c>
      <c r="D23" s="142"/>
      <c r="E23" s="143">
        <f>C23-$S$1</f>
        <v>-150</v>
      </c>
      <c r="F23" s="148"/>
      <c r="G23" s="141">
        <f>MROUND(ROUNDDOWN(F24*0.8,-1),50)</f>
        <v>1200</v>
      </c>
      <c r="H23" s="148"/>
      <c r="I23" s="141">
        <f>MROUND(ROUNDDOWN(H24*0.8,-1),50)</f>
        <v>1200</v>
      </c>
      <c r="J23" s="148"/>
      <c r="K23" s="141">
        <f>MROUND(ROUNDDOWN(J24*0.8,-1),50)</f>
        <v>1200</v>
      </c>
      <c r="L23" s="148"/>
      <c r="M23" s="141">
        <f>MROUND(ROUNDDOWN(L24*0.8,-1),50)</f>
        <v>1200</v>
      </c>
      <c r="N23" s="148"/>
      <c r="O23" s="141">
        <f>MROUND(ROUNDDOWN(N24*0.8,-1),50)</f>
        <v>1200</v>
      </c>
      <c r="P23" s="148"/>
      <c r="Q23" s="141">
        <f>MROUND(ROUNDDOWN(P24*0.8,-1),50)</f>
        <v>1200</v>
      </c>
      <c r="R23" s="148"/>
      <c r="S23" s="141">
        <f>MROUND(ROUNDDOWN(R24*0.8,-1),50)</f>
        <v>1200</v>
      </c>
      <c r="T23" s="148"/>
      <c r="U23" s="141">
        <f>MROUND(ROUNDDOWN(T24*0.8,-1),50)</f>
        <v>1200</v>
      </c>
      <c r="V23" s="148"/>
      <c r="W23" s="141">
        <f>MROUND(ROUNDDOWN(V24*0.8,-1),50)</f>
        <v>1200</v>
      </c>
      <c r="X23" s="479">
        <f>A23</f>
        <v>0</v>
      </c>
      <c r="Y23" s="466"/>
      <c r="Z23" s="468"/>
      <c r="AA23" s="468"/>
      <c r="AB23" s="434">
        <f>Z23+AB25</f>
        <v>0</v>
      </c>
      <c r="AC23" s="462"/>
      <c r="AD23" s="434">
        <f>AB23+AD27</f>
        <v>0</v>
      </c>
      <c r="AE23" s="462"/>
      <c r="AF23" s="434">
        <f>AD23+AF29</f>
        <v>0</v>
      </c>
      <c r="AG23" s="461"/>
      <c r="AH23" s="648">
        <f>AF23+AH31</f>
        <v>0</v>
      </c>
      <c r="AI23" s="462"/>
      <c r="AJ23" s="434">
        <f t="shared" ref="AJ23" si="63">AH23+$AJ$33</f>
        <v>0</v>
      </c>
      <c r="AK23" s="462"/>
      <c r="AL23" s="434">
        <f t="shared" ref="AL23" si="64">AJ23+$AL$35</f>
        <v>0</v>
      </c>
      <c r="AM23" s="462"/>
      <c r="AN23" s="434">
        <f t="shared" ref="AN23" si="65">AL23+$AN$37</f>
        <v>0</v>
      </c>
      <c r="AO23" s="462"/>
      <c r="AP23" s="434">
        <f t="shared" ref="AP23" si="66">AN23+$AP$39</f>
        <v>0</v>
      </c>
      <c r="AQ23" s="462"/>
      <c r="AR23" s="434">
        <f t="shared" ref="AR23" si="67">AP23+$AR$41</f>
        <v>0</v>
      </c>
      <c r="AS23" s="462"/>
      <c r="AT23" s="726">
        <f t="shared" ref="AT23" si="68">AR23+$AT$43</f>
        <v>0</v>
      </c>
      <c r="AU23" s="721"/>
      <c r="AV23" s="726">
        <f t="shared" ref="AV23" si="69">AT23+$AV$45</f>
        <v>0</v>
      </c>
      <c r="AW23" s="724"/>
    </row>
    <row r="24" spans="1:49" s="139" customFormat="1" x14ac:dyDescent="0.3">
      <c r="A24" s="453"/>
      <c r="B24" s="144">
        <v>1300</v>
      </c>
      <c r="C24" s="145"/>
      <c r="D24" s="146">
        <f>B24-$P$1</f>
        <v>-200</v>
      </c>
      <c r="E24" s="147"/>
      <c r="F24" s="149">
        <f>IF((X5)&lt;=$X$1,$P$1,$P$1+MROUND(ROUNDDOWN((X5-$X$1)*$I$1,-1),50))</f>
        <v>1500</v>
      </c>
      <c r="G24" s="150"/>
      <c r="H24" s="149">
        <f>IF((X7)&lt;=$X$1,$P$1,$P$1+MROUND(ROUNDDOWN((X7-$X$1)*$I$1,-1),50))</f>
        <v>1500</v>
      </c>
      <c r="I24" s="150"/>
      <c r="J24" s="149">
        <f>IF((X9)&lt;=$X$1,$P$1,$P$1+MROUND(ROUNDDOWN((X9-$X$1)*$I$1,-1),50))</f>
        <v>1500</v>
      </c>
      <c r="K24" s="150"/>
      <c r="L24" s="149">
        <f>IF((X11)&lt;=$X$1,$P$1,$P$1+MROUND(ROUNDDOWN((X11-$X$1)*$I$1,-1),50))</f>
        <v>1500</v>
      </c>
      <c r="M24" s="150"/>
      <c r="N24" s="149">
        <f>IF((X13)&lt;=$X$1,$P$1,$P$1+MROUND(ROUNDDOWN((X13-$X$1)*$I$1,-1),50))</f>
        <v>1500</v>
      </c>
      <c r="O24" s="150"/>
      <c r="P24" s="149">
        <f>IF((X15)&lt;=$X$1,$P$1,$P$1+MROUND(ROUNDDOWN((X15-$X$1)*$I$1,-1),50))</f>
        <v>1500</v>
      </c>
      <c r="Q24" s="150"/>
      <c r="R24" s="149">
        <f>IF((X17)&lt;=$X$1,$P$1,$P$1+MROUND(ROUNDDOWN((X17-$X$1)*$I$1,-1),50))</f>
        <v>1500</v>
      </c>
      <c r="S24" s="150"/>
      <c r="T24" s="149">
        <f>IF((X19)&lt;=$X$1,$P$1,$P$1+MROUND(ROUNDDOWN((X19-$X$1)*$I$1,-1),50))</f>
        <v>1500</v>
      </c>
      <c r="U24" s="150"/>
      <c r="V24" s="149">
        <f>IF((X21)&lt;=$X$1,$P$1,$P$1+MROUND(ROUNDDOWN((X21-$X$1)*$I$1,-1),50))</f>
        <v>1500</v>
      </c>
      <c r="W24" s="150"/>
      <c r="X24" s="467"/>
      <c r="Y24" s="457"/>
      <c r="Z24" s="468"/>
      <c r="AA24" s="468"/>
      <c r="AB24" s="436"/>
      <c r="AC24" s="464"/>
      <c r="AD24" s="436"/>
      <c r="AE24" s="464"/>
      <c r="AF24" s="436"/>
      <c r="AG24" s="463"/>
      <c r="AH24" s="649"/>
      <c r="AI24" s="464"/>
      <c r="AJ24" s="436"/>
      <c r="AK24" s="464"/>
      <c r="AL24" s="436"/>
      <c r="AM24" s="464"/>
      <c r="AN24" s="436"/>
      <c r="AO24" s="464"/>
      <c r="AP24" s="436"/>
      <c r="AQ24" s="464"/>
      <c r="AR24" s="436"/>
      <c r="AS24" s="464"/>
      <c r="AT24" s="733"/>
      <c r="AU24" s="723"/>
      <c r="AV24" s="733"/>
      <c r="AW24" s="725"/>
    </row>
    <row r="25" spans="1:49" s="139" customFormat="1" x14ac:dyDescent="0.3">
      <c r="A25" s="477"/>
      <c r="B25" s="140"/>
      <c r="C25" s="141">
        <f>MROUND(ROUNDDOWN(B26*0.8,-1),50)</f>
        <v>1050</v>
      </c>
      <c r="D25" s="142"/>
      <c r="E25" s="143">
        <f>C25-$S$1</f>
        <v>-150</v>
      </c>
      <c r="F25" s="148"/>
      <c r="G25" s="141">
        <f>MROUND(ROUNDDOWN(F26*0.8,-1),50)</f>
        <v>1200</v>
      </c>
      <c r="H25" s="148"/>
      <c r="I25" s="141">
        <f>MROUND(ROUNDDOWN(H26*0.8,-1),50)</f>
        <v>1200</v>
      </c>
      <c r="J25" s="148"/>
      <c r="K25" s="141">
        <f>MROUND(ROUNDDOWN(J26*0.8,-1),50)</f>
        <v>1200</v>
      </c>
      <c r="L25" s="148"/>
      <c r="M25" s="141">
        <f>MROUND(ROUNDDOWN(L26*0.8,-1),50)</f>
        <v>1200</v>
      </c>
      <c r="N25" s="148"/>
      <c r="O25" s="141">
        <f>MROUND(ROUNDDOWN(N26*0.8,-1),50)</f>
        <v>1200</v>
      </c>
      <c r="P25" s="148"/>
      <c r="Q25" s="141">
        <f>MROUND(ROUNDDOWN(P26*0.8,-1),50)</f>
        <v>1200</v>
      </c>
      <c r="R25" s="148"/>
      <c r="S25" s="141">
        <f>MROUND(ROUNDDOWN(R26*0.8,-1),50)</f>
        <v>1200</v>
      </c>
      <c r="T25" s="148"/>
      <c r="U25" s="141">
        <f>MROUND(ROUNDDOWN(T26*0.8,-1),50)</f>
        <v>1200</v>
      </c>
      <c r="V25" s="148"/>
      <c r="W25" s="141">
        <f>MROUND(ROUNDDOWN(V26*0.8,-1),50)</f>
        <v>1200</v>
      </c>
      <c r="X25" s="148"/>
      <c r="Y25" s="141">
        <f>MROUND(ROUNDDOWN(X26*0.8,-1),50)</f>
        <v>1200</v>
      </c>
      <c r="Z25" s="440">
        <f>A25</f>
        <v>0</v>
      </c>
      <c r="AA25" s="607"/>
      <c r="AB25" s="468"/>
      <c r="AC25" s="468"/>
      <c r="AD25" s="446">
        <f>AB25+AD27</f>
        <v>0</v>
      </c>
      <c r="AE25" s="447"/>
      <c r="AF25" s="446">
        <f>AD25+AF29</f>
        <v>0</v>
      </c>
      <c r="AG25" s="490"/>
      <c r="AH25" s="665">
        <f>AF25+AH31</f>
        <v>0</v>
      </c>
      <c r="AI25" s="447"/>
      <c r="AJ25" s="434">
        <f t="shared" ref="AJ25" si="70">AH25+$AJ$33</f>
        <v>0</v>
      </c>
      <c r="AK25" s="462"/>
      <c r="AL25" s="434">
        <f t="shared" ref="AL25" si="71">AJ25+$AL$35</f>
        <v>0</v>
      </c>
      <c r="AM25" s="462"/>
      <c r="AN25" s="434">
        <f t="shared" ref="AN25" si="72">AL25+$AN$37</f>
        <v>0</v>
      </c>
      <c r="AO25" s="462"/>
      <c r="AP25" s="434">
        <f t="shared" ref="AP25" si="73">AN25+$AP$39</f>
        <v>0</v>
      </c>
      <c r="AQ25" s="462"/>
      <c r="AR25" s="434">
        <f t="shared" ref="AR25" si="74">AP25+$AR$41</f>
        <v>0</v>
      </c>
      <c r="AS25" s="462"/>
      <c r="AT25" s="726">
        <f>AR25+$AT$43</f>
        <v>0</v>
      </c>
      <c r="AU25" s="721"/>
      <c r="AV25" s="726">
        <f t="shared" ref="AV25" si="75">AT25+$AV$45</f>
        <v>0</v>
      </c>
      <c r="AW25" s="724"/>
    </row>
    <row r="26" spans="1:49" s="139" customFormat="1" x14ac:dyDescent="0.3">
      <c r="A26" s="453"/>
      <c r="B26" s="144">
        <v>1300</v>
      </c>
      <c r="C26" s="145"/>
      <c r="D26" s="146">
        <f>B26-$P$1</f>
        <v>-200</v>
      </c>
      <c r="E26" s="147"/>
      <c r="F26" s="149">
        <f>IF((Z5)&lt;=$X$1,$P$1,$P$1+MROUND(ROUNDDOWN((Z5-$X$1)*$I$1,-1),50))</f>
        <v>1500</v>
      </c>
      <c r="G26" s="150"/>
      <c r="H26" s="149">
        <f>IF((Z7)&lt;=$X$1,$P$1,$P$1+MROUND(ROUNDDOWN((Z7-$X$1)*$I$1,-1),50))</f>
        <v>1500</v>
      </c>
      <c r="I26" s="150"/>
      <c r="J26" s="149">
        <f>IF((Z9)&lt;=$X$1,$P$1,$P$1+MROUND(ROUNDDOWN((Z9-$X$1)*$I$1,-1),50))</f>
        <v>1500</v>
      </c>
      <c r="K26" s="150"/>
      <c r="L26" s="149">
        <f>IF((Z11)&lt;=$X$1,$P$1,$P$1+MROUND(ROUNDDOWN((Z11-$X$1)*$I$1,-1),50))</f>
        <v>1500</v>
      </c>
      <c r="M26" s="150"/>
      <c r="N26" s="149">
        <f>IF((Z13)&lt;=$X$1,$P$1,$P$1+MROUND(ROUNDDOWN((Z13-$X$1)*$I$1,-1),50))</f>
        <v>1500</v>
      </c>
      <c r="O26" s="150"/>
      <c r="P26" s="149">
        <f>IF((Z15)&lt;=$X$1,$P$1,$P$1+MROUND(ROUNDDOWN((Z15-$X$1)*$I$1,-1),50))</f>
        <v>1500</v>
      </c>
      <c r="Q26" s="150"/>
      <c r="R26" s="149">
        <f>IF((Z17)&lt;=$X$1,$P$1,$P$1+MROUND(ROUNDDOWN((Z17-$X$1)*$I$1,-1),50))</f>
        <v>1500</v>
      </c>
      <c r="S26" s="150"/>
      <c r="T26" s="149">
        <f>IF((Z19)&lt;=$X$1,$P$1,$P$1+MROUND(ROUNDDOWN((Z19-$X$1)*$I$1,-1),50))</f>
        <v>1500</v>
      </c>
      <c r="U26" s="150"/>
      <c r="V26" s="149">
        <f>IF((Z21)&lt;=$X$1,$P$1,$P$1+MROUND(ROUNDDOWN((Z21-$X$1)*$I$1,-1),50))</f>
        <v>1500</v>
      </c>
      <c r="W26" s="150"/>
      <c r="X26" s="149">
        <f>IF((Z23)&lt;=$X$1,$P$1,$P$1+MROUND(ROUNDDOWN((Z23-$X$1)*$I$1,-1),50))</f>
        <v>1500</v>
      </c>
      <c r="Y26" s="150"/>
      <c r="Z26" s="608"/>
      <c r="AA26" s="609"/>
      <c r="AB26" s="468"/>
      <c r="AC26" s="468"/>
      <c r="AD26" s="448"/>
      <c r="AE26" s="449"/>
      <c r="AF26" s="448"/>
      <c r="AG26" s="491"/>
      <c r="AH26" s="666"/>
      <c r="AI26" s="449"/>
      <c r="AJ26" s="436"/>
      <c r="AK26" s="464"/>
      <c r="AL26" s="436"/>
      <c r="AM26" s="464"/>
      <c r="AN26" s="436"/>
      <c r="AO26" s="464"/>
      <c r="AP26" s="436"/>
      <c r="AQ26" s="464"/>
      <c r="AR26" s="436"/>
      <c r="AS26" s="464"/>
      <c r="AT26" s="733"/>
      <c r="AU26" s="723"/>
      <c r="AV26" s="733"/>
      <c r="AW26" s="725"/>
    </row>
    <row r="27" spans="1:49" s="139" customFormat="1" x14ac:dyDescent="0.3">
      <c r="A27" s="477"/>
      <c r="B27" s="140"/>
      <c r="C27" s="141">
        <f>MROUND(ROUNDDOWN(B28*0.8,-1),50)</f>
        <v>1050</v>
      </c>
      <c r="D27" s="142"/>
      <c r="E27" s="143">
        <f>C27-$S$1</f>
        <v>-150</v>
      </c>
      <c r="F27" s="148"/>
      <c r="G27" s="141">
        <f>MROUND(ROUNDDOWN(F28*0.8,-1),50)</f>
        <v>1200</v>
      </c>
      <c r="H27" s="148"/>
      <c r="I27" s="141">
        <f>MROUND(ROUNDDOWN(H28*0.8,-1),50)</f>
        <v>1200</v>
      </c>
      <c r="J27" s="148"/>
      <c r="K27" s="141">
        <f>MROUND(ROUNDDOWN(J28*0.8,-1),50)</f>
        <v>1200</v>
      </c>
      <c r="L27" s="148"/>
      <c r="M27" s="141">
        <f>MROUND(ROUNDDOWN(L28*0.8,-1),50)</f>
        <v>1200</v>
      </c>
      <c r="N27" s="148"/>
      <c r="O27" s="141">
        <f>MROUND(ROUNDDOWN(N28*0.8,-1),50)</f>
        <v>1200</v>
      </c>
      <c r="P27" s="148"/>
      <c r="Q27" s="141">
        <f>MROUND(ROUNDDOWN(P28*0.8,-1),50)</f>
        <v>1200</v>
      </c>
      <c r="R27" s="148"/>
      <c r="S27" s="141">
        <f>MROUND(ROUNDDOWN(R28*0.8,-1),50)</f>
        <v>1200</v>
      </c>
      <c r="T27" s="148"/>
      <c r="U27" s="141">
        <f>MROUND(ROUNDDOWN(T28*0.8,-1),50)</f>
        <v>1200</v>
      </c>
      <c r="V27" s="148"/>
      <c r="W27" s="141">
        <f>MROUND(ROUNDDOWN(V28*0.8,-1),50)</f>
        <v>1200</v>
      </c>
      <c r="X27" s="148"/>
      <c r="Y27" s="141">
        <f>MROUND(ROUNDDOWN(X28*0.8,-1),50)</f>
        <v>1200</v>
      </c>
      <c r="Z27" s="148"/>
      <c r="AA27" s="141">
        <f>MROUND(ROUNDDOWN(Z28*0.8,-1),50)</f>
        <v>1200</v>
      </c>
      <c r="AB27" s="479">
        <f>A27</f>
        <v>0</v>
      </c>
      <c r="AC27" s="466"/>
      <c r="AD27" s="468"/>
      <c r="AE27" s="445"/>
      <c r="AF27" s="434">
        <f>AD27+AF29</f>
        <v>0</v>
      </c>
      <c r="AG27" s="461"/>
      <c r="AH27" s="648">
        <f>AF27+AH31</f>
        <v>0</v>
      </c>
      <c r="AI27" s="462"/>
      <c r="AJ27" s="434">
        <f t="shared" ref="AJ27" si="76">AH27+$AJ$33</f>
        <v>0</v>
      </c>
      <c r="AK27" s="462"/>
      <c r="AL27" s="434">
        <f t="shared" ref="AL27" si="77">AJ27+$AL$35</f>
        <v>0</v>
      </c>
      <c r="AM27" s="462"/>
      <c r="AN27" s="434">
        <f t="shared" ref="AN27" si="78">AL27+$AN$37</f>
        <v>0</v>
      </c>
      <c r="AO27" s="462"/>
      <c r="AP27" s="434">
        <f t="shared" ref="AP27" si="79">AN27+$AP$39</f>
        <v>0</v>
      </c>
      <c r="AQ27" s="462"/>
      <c r="AR27" s="434">
        <f t="shared" ref="AR27" si="80">AP27+$AR$41</f>
        <v>0</v>
      </c>
      <c r="AS27" s="462"/>
      <c r="AT27" s="726">
        <f t="shared" ref="AT27" si="81">AR27+$AT$43</f>
        <v>0</v>
      </c>
      <c r="AU27" s="721"/>
      <c r="AV27" s="726">
        <f t="shared" ref="AV27" si="82">AT27+$AV$45</f>
        <v>0</v>
      </c>
      <c r="AW27" s="724"/>
    </row>
    <row r="28" spans="1:49" s="139" customFormat="1" x14ac:dyDescent="0.3">
      <c r="A28" s="453"/>
      <c r="B28" s="144">
        <v>1300</v>
      </c>
      <c r="C28" s="145"/>
      <c r="D28" s="146">
        <f>B28-$P$1</f>
        <v>-200</v>
      </c>
      <c r="E28" s="147"/>
      <c r="F28" s="149">
        <f>IF((AB5)&lt;=$X$1,$P$1,$P$1+MROUND(ROUNDDOWN((AB5-$X$1)*$I$1,-1),50))</f>
        <v>1500</v>
      </c>
      <c r="G28" s="150"/>
      <c r="H28" s="149">
        <f>IF((AB7)&lt;=$X$1,$P$1,$P$1+MROUND(ROUNDDOWN((AB7-$X$1)*$I$1,-1),50))</f>
        <v>1500</v>
      </c>
      <c r="I28" s="150"/>
      <c r="J28" s="149">
        <f>IF((AB9)&lt;=$X$1,$P$1,$P$1+MROUND(ROUNDDOWN((AB9-$X$1)*$I$1,-1),50))</f>
        <v>1500</v>
      </c>
      <c r="K28" s="150"/>
      <c r="L28" s="149">
        <f>IF((AB11)&lt;=$X$1,$P$1,$P$1+MROUND(ROUNDDOWN((AB11-$X$1)*$I$1,-1),50))</f>
        <v>1500</v>
      </c>
      <c r="M28" s="150"/>
      <c r="N28" s="149">
        <f>IF((AB13)&lt;=$X$1,$P$1,$P$1+MROUND(ROUNDDOWN((AB13-$X$1)*$I$1,-1),50))</f>
        <v>1500</v>
      </c>
      <c r="O28" s="150"/>
      <c r="P28" s="149">
        <f>IF((AB15)&lt;=$X$1,$P$1,$P$1+MROUND(ROUNDDOWN((AB15-$X$1)*$I$1,-1),50))</f>
        <v>1500</v>
      </c>
      <c r="Q28" s="150"/>
      <c r="R28" s="149">
        <f>IF((AB17)&lt;=$X$1,$P$1,$P$1+MROUND(ROUNDDOWN((AB17-$X$1)*$I$1,-1),50))</f>
        <v>1500</v>
      </c>
      <c r="S28" s="150"/>
      <c r="T28" s="149">
        <f>IF((AB19)&lt;=$X$1,$P$1,$P$1+MROUND(ROUNDDOWN((AB19-$X$1)*$I$1,-1),50))</f>
        <v>1500</v>
      </c>
      <c r="U28" s="150"/>
      <c r="V28" s="149">
        <f>IF((AB21)&lt;=$X$1,$P$1,$P$1+MROUND(ROUNDDOWN((AB21-$X$1)*$I$1,-1),50))</f>
        <v>1500</v>
      </c>
      <c r="W28" s="150"/>
      <c r="X28" s="149">
        <f>IF((AB23)&lt;=$X$1,$P$1,$P$1+MROUND(ROUNDDOWN((AB23-$X$1)*$I$1,-1),50))</f>
        <v>1500</v>
      </c>
      <c r="Y28" s="150"/>
      <c r="Z28" s="149">
        <f>IF((AB25)&lt;=$X$1,$P$1,$P$1+MROUND(ROUNDDOWN((AB25-$X$1)*$I$1,-1),50))</f>
        <v>1500</v>
      </c>
      <c r="AA28" s="150"/>
      <c r="AB28" s="467"/>
      <c r="AC28" s="457"/>
      <c r="AD28" s="468"/>
      <c r="AE28" s="445"/>
      <c r="AF28" s="436"/>
      <c r="AG28" s="463"/>
      <c r="AH28" s="649"/>
      <c r="AI28" s="464"/>
      <c r="AJ28" s="436"/>
      <c r="AK28" s="464"/>
      <c r="AL28" s="436"/>
      <c r="AM28" s="464"/>
      <c r="AN28" s="436"/>
      <c r="AO28" s="464"/>
      <c r="AP28" s="436"/>
      <c r="AQ28" s="464"/>
      <c r="AR28" s="436"/>
      <c r="AS28" s="464"/>
      <c r="AT28" s="733"/>
      <c r="AU28" s="723"/>
      <c r="AV28" s="733"/>
      <c r="AW28" s="725"/>
    </row>
    <row r="29" spans="1:49" s="139" customFormat="1" x14ac:dyDescent="0.3">
      <c r="A29" s="477"/>
      <c r="B29" s="140"/>
      <c r="C29" s="141">
        <f>MROUND(ROUNDDOWN(B30*0.8,-1),50)</f>
        <v>1050</v>
      </c>
      <c r="D29" s="142"/>
      <c r="E29" s="143">
        <f>C29-$S$1</f>
        <v>-150</v>
      </c>
      <c r="F29" s="148"/>
      <c r="G29" s="141">
        <f>MROUND(ROUNDDOWN(F30*0.8,-1),50)</f>
        <v>1200</v>
      </c>
      <c r="H29" s="148"/>
      <c r="I29" s="141">
        <f>MROUND(ROUNDDOWN(H30*0.8,-1),50)</f>
        <v>1200</v>
      </c>
      <c r="J29" s="148"/>
      <c r="K29" s="141">
        <f>MROUND(ROUNDDOWN(J30*0.8,-1),50)</f>
        <v>1200</v>
      </c>
      <c r="L29" s="148"/>
      <c r="M29" s="141">
        <f>MROUND(ROUNDDOWN(L30*0.8,-1),50)</f>
        <v>1200</v>
      </c>
      <c r="N29" s="148"/>
      <c r="O29" s="141">
        <f>MROUND(ROUNDDOWN(N30*0.8,-1),50)</f>
        <v>1200</v>
      </c>
      <c r="P29" s="148"/>
      <c r="Q29" s="141">
        <f>MROUND(ROUNDDOWN(P30*0.8,-1),50)</f>
        <v>1200</v>
      </c>
      <c r="R29" s="148"/>
      <c r="S29" s="141">
        <f>MROUND(ROUNDDOWN(R30*0.8,-1),50)</f>
        <v>1200</v>
      </c>
      <c r="T29" s="148"/>
      <c r="U29" s="141">
        <f>MROUND(ROUNDDOWN(T30*0.8,-1),50)</f>
        <v>1200</v>
      </c>
      <c r="V29" s="148"/>
      <c r="W29" s="141">
        <f>MROUND(ROUNDDOWN(V30*0.8,-1),50)</f>
        <v>1200</v>
      </c>
      <c r="X29" s="148"/>
      <c r="Y29" s="141">
        <f>MROUND(ROUNDDOWN(X30*0.8,-1),50)</f>
        <v>1200</v>
      </c>
      <c r="Z29" s="148"/>
      <c r="AA29" s="141">
        <f>MROUND(ROUNDDOWN(Z30*0.8,-1),50)</f>
        <v>1200</v>
      </c>
      <c r="AB29" s="148"/>
      <c r="AC29" s="141">
        <f>MROUND(ROUNDDOWN(AB30*0.8,-1),50)</f>
        <v>1200</v>
      </c>
      <c r="AD29" s="479">
        <f>A29</f>
        <v>0</v>
      </c>
      <c r="AE29" s="466"/>
      <c r="AF29" s="610"/>
      <c r="AG29" s="729"/>
      <c r="AH29" s="665">
        <f>AF29+AH31</f>
        <v>0</v>
      </c>
      <c r="AI29" s="447"/>
      <c r="AJ29" s="434">
        <f t="shared" ref="AJ29" si="83">AH29+$AJ$33</f>
        <v>0</v>
      </c>
      <c r="AK29" s="462"/>
      <c r="AL29" s="434">
        <f t="shared" ref="AL29" si="84">AJ29+$AL$35</f>
        <v>0</v>
      </c>
      <c r="AM29" s="462"/>
      <c r="AN29" s="434">
        <f t="shared" ref="AN29" si="85">AL29+$AN$37</f>
        <v>0</v>
      </c>
      <c r="AO29" s="462"/>
      <c r="AP29" s="434">
        <f t="shared" ref="AP29" si="86">AN29+$AP$39</f>
        <v>0</v>
      </c>
      <c r="AQ29" s="462"/>
      <c r="AR29" s="434">
        <f t="shared" ref="AR29" si="87">AP29+$AR$41</f>
        <v>0</v>
      </c>
      <c r="AS29" s="462"/>
      <c r="AT29" s="726">
        <f t="shared" ref="AT29" si="88">AR29+$AT$43</f>
        <v>0</v>
      </c>
      <c r="AU29" s="721"/>
      <c r="AV29" s="726">
        <f t="shared" ref="AV29" si="89">AT29+$AV$45</f>
        <v>0</v>
      </c>
      <c r="AW29" s="724"/>
    </row>
    <row r="30" spans="1:49" s="139" customFormat="1" x14ac:dyDescent="0.3">
      <c r="A30" s="453"/>
      <c r="B30" s="144">
        <v>1300</v>
      </c>
      <c r="C30" s="145"/>
      <c r="D30" s="146">
        <f>B30-$P$1</f>
        <v>-200</v>
      </c>
      <c r="E30" s="147"/>
      <c r="F30" s="149">
        <f>IF((AD5)&lt;=$X$1,$P$1,$P$1+MROUND(ROUNDDOWN((AD5-$X$1)*$I$1,-1),50))</f>
        <v>1500</v>
      </c>
      <c r="G30" s="150"/>
      <c r="H30" s="149">
        <f>IF((AD7)&lt;=$X$1,$P$1,$P$1+MROUND(ROUNDDOWN((AD7-$X$1)*$I$1,-1),50))</f>
        <v>1500</v>
      </c>
      <c r="I30" s="150"/>
      <c r="J30" s="149">
        <f>IF((AD9)&lt;=$X$1,$P$1,$P$1+MROUND(ROUNDDOWN((AD9-$X$1)*$I$1,-1),50))</f>
        <v>1500</v>
      </c>
      <c r="K30" s="150"/>
      <c r="L30" s="149">
        <f>IF((AD11)&lt;=$X$1,$P$1,$P$1+MROUND(ROUNDDOWN((AD11-$X$1)*$I$1,-1),50))</f>
        <v>1500</v>
      </c>
      <c r="M30" s="150"/>
      <c r="N30" s="149">
        <f>IF((AD13)&lt;=$X$1,$P$1,$P$1+MROUND(ROUNDDOWN((AD13-$X$1)*$I$1,-1),50))</f>
        <v>1500</v>
      </c>
      <c r="O30" s="150"/>
      <c r="P30" s="149">
        <f>IF((AD15)&lt;=$X$1,$P$1,$P$1+MROUND(ROUNDDOWN((AD15-$X$1)*$I$1,-1),50))</f>
        <v>1500</v>
      </c>
      <c r="Q30" s="150"/>
      <c r="R30" s="149">
        <f>IF((AD17)&lt;=$X$1,$P$1,$P$1+MROUND(ROUNDDOWN((AD17-$X$1)*$I$1,-1),50))</f>
        <v>1500</v>
      </c>
      <c r="S30" s="150"/>
      <c r="T30" s="149">
        <f>IF((AD19)&lt;=$X$1,$P$1,$P$1+MROUND(ROUNDDOWN((AD19-$X$1)*$I$1,-1),50))</f>
        <v>1500</v>
      </c>
      <c r="U30" s="150"/>
      <c r="V30" s="149">
        <f>IF((AD21)&lt;=$X$1,$P$1,$P$1+MROUND(ROUNDDOWN((AD21-$X$1)*$I$1,-1),50))</f>
        <v>1500</v>
      </c>
      <c r="W30" s="150"/>
      <c r="X30" s="149">
        <f>IF((AD23)&lt;=$X$1,$P$1,$P$1+MROUND(ROUNDDOWN((AD23-$X$1)*$I$1,-1),50))</f>
        <v>1500</v>
      </c>
      <c r="Y30" s="150"/>
      <c r="Z30" s="149">
        <f>IF((AD25)&lt;=$X$1,$P$1,$P$1+MROUND(ROUNDDOWN((AD25-$X$1)*$I$1,-1),50))</f>
        <v>1500</v>
      </c>
      <c r="AA30" s="150"/>
      <c r="AB30" s="149">
        <f>IF((AD27)&lt;=$X$1,$P$1,$P$1+MROUND(ROUNDDOWN((AD27-$X$1)*$I$1,-1),50))</f>
        <v>1500</v>
      </c>
      <c r="AC30" s="150"/>
      <c r="AD30" s="467"/>
      <c r="AE30" s="457"/>
      <c r="AF30" s="468"/>
      <c r="AG30" s="445"/>
      <c r="AH30" s="666"/>
      <c r="AI30" s="449"/>
      <c r="AJ30" s="436"/>
      <c r="AK30" s="464"/>
      <c r="AL30" s="436"/>
      <c r="AM30" s="464"/>
      <c r="AN30" s="436"/>
      <c r="AO30" s="464"/>
      <c r="AP30" s="436"/>
      <c r="AQ30" s="464"/>
      <c r="AR30" s="436"/>
      <c r="AS30" s="464"/>
      <c r="AT30" s="733"/>
      <c r="AU30" s="723"/>
      <c r="AV30" s="733"/>
      <c r="AW30" s="725"/>
    </row>
    <row r="31" spans="1:49" s="139" customFormat="1" x14ac:dyDescent="0.3">
      <c r="A31" s="477"/>
      <c r="B31" s="140"/>
      <c r="C31" s="141">
        <f>MROUND(ROUNDDOWN(B32*0.8,-1),50)</f>
        <v>1050</v>
      </c>
      <c r="D31" s="142"/>
      <c r="E31" s="143">
        <f>C31-$S$1</f>
        <v>-150</v>
      </c>
      <c r="F31" s="148"/>
      <c r="G31" s="141">
        <f>MROUND(ROUNDDOWN(F32*0.8,-1),50)</f>
        <v>1200</v>
      </c>
      <c r="H31" s="148"/>
      <c r="I31" s="141">
        <f>MROUND(ROUNDDOWN(H32*0.8,-1),50)</f>
        <v>1200</v>
      </c>
      <c r="J31" s="148"/>
      <c r="K31" s="141">
        <f>MROUND(ROUNDDOWN(J32*0.8,-1),50)</f>
        <v>1200</v>
      </c>
      <c r="L31" s="148"/>
      <c r="M31" s="141">
        <f>MROUND(ROUNDDOWN(L32*0.8,-1),50)</f>
        <v>1200</v>
      </c>
      <c r="N31" s="148"/>
      <c r="O31" s="141">
        <f>MROUND(ROUNDDOWN(N32*0.8,-1),50)</f>
        <v>1200</v>
      </c>
      <c r="P31" s="148"/>
      <c r="Q31" s="141">
        <f>MROUND(ROUNDDOWN(P32*0.8,-1),50)</f>
        <v>1200</v>
      </c>
      <c r="R31" s="148"/>
      <c r="S31" s="141">
        <f>MROUND(ROUNDDOWN(R32*0.8,-1),50)</f>
        <v>1200</v>
      </c>
      <c r="T31" s="148"/>
      <c r="U31" s="141">
        <f>MROUND(ROUNDDOWN(T32*0.8,-1),50)</f>
        <v>1200</v>
      </c>
      <c r="V31" s="148"/>
      <c r="W31" s="141">
        <f>MROUND(ROUNDDOWN(V32*0.8,-1),50)</f>
        <v>1200</v>
      </c>
      <c r="X31" s="148"/>
      <c r="Y31" s="141">
        <f>MROUND(ROUNDDOWN(X32*0.8,-1),50)</f>
        <v>1200</v>
      </c>
      <c r="Z31" s="148"/>
      <c r="AA31" s="141">
        <f>MROUND(ROUNDDOWN(Z32*0.8,-1),50)</f>
        <v>1200</v>
      </c>
      <c r="AB31" s="148"/>
      <c r="AC31" s="141">
        <f>MROUND(ROUNDDOWN(AB32*0.8,-1),50)</f>
        <v>1200</v>
      </c>
      <c r="AD31" s="148"/>
      <c r="AE31" s="141">
        <f>MROUND(ROUNDDOWN(AD32*0.8,-1),50)</f>
        <v>1200</v>
      </c>
      <c r="AF31" s="440">
        <f>A31</f>
        <v>0</v>
      </c>
      <c r="AG31" s="480"/>
      <c r="AH31" s="483"/>
      <c r="AI31" s="468"/>
      <c r="AJ31" s="434">
        <f t="shared" ref="AJ31" si="90">AH31+$AJ$33</f>
        <v>0</v>
      </c>
      <c r="AK31" s="462"/>
      <c r="AL31" s="434">
        <f t="shared" ref="AL31" si="91">AJ31+$AL$35</f>
        <v>0</v>
      </c>
      <c r="AM31" s="462"/>
      <c r="AN31" s="434">
        <f t="shared" ref="AN31" si="92">AL31+$AN$37</f>
        <v>0</v>
      </c>
      <c r="AO31" s="462"/>
      <c r="AP31" s="434">
        <f t="shared" ref="AP31" si="93">AN31+$AP$39</f>
        <v>0</v>
      </c>
      <c r="AQ31" s="462"/>
      <c r="AR31" s="434">
        <f t="shared" ref="AR31" si="94">AP31+$AR$41</f>
        <v>0</v>
      </c>
      <c r="AS31" s="462"/>
      <c r="AT31" s="726">
        <f t="shared" ref="AT31" si="95">AR31+$AT$43</f>
        <v>0</v>
      </c>
      <c r="AU31" s="721"/>
      <c r="AV31" s="726">
        <f t="shared" ref="AV31" si="96">AT31+$AV$45</f>
        <v>0</v>
      </c>
      <c r="AW31" s="724"/>
    </row>
    <row r="32" spans="1:49" s="139" customFormat="1" ht="17.25" thickBot="1" x14ac:dyDescent="0.35">
      <c r="A32" s="453"/>
      <c r="B32" s="144">
        <v>1300</v>
      </c>
      <c r="C32" s="145"/>
      <c r="D32" s="146">
        <f>B32-$P$1</f>
        <v>-200</v>
      </c>
      <c r="E32" s="147"/>
      <c r="F32" s="166">
        <f>IF((AF5)&lt;=$X$1,$P$1,$P$1+MROUND(ROUNDDOWN((AF5-$X$1)*$I$1,-1),50))</f>
        <v>1500</v>
      </c>
      <c r="G32" s="150"/>
      <c r="H32" s="166">
        <f>IF((AF7)&lt;=$X$1,$P$1,$P$1+MROUND(ROUNDDOWN((AF7-$X$1)*$I$1,-1),50))</f>
        <v>1500</v>
      </c>
      <c r="I32" s="150"/>
      <c r="J32" s="166">
        <f>IF((AF9)&lt;=$X$1,$P$1,$P$1+MROUND(ROUNDDOWN((AF9-$X$1)*$I$1,-1),50))</f>
        <v>1500</v>
      </c>
      <c r="K32" s="150"/>
      <c r="L32" s="166">
        <f>IF((AF11)&lt;=$X$1,$P$1,$P$1+MROUND(ROUNDDOWN((AF11-$X$1)*$I$1,-1),50))</f>
        <v>1500</v>
      </c>
      <c r="M32" s="150"/>
      <c r="N32" s="166">
        <f>IF((AF13)&lt;=$X$1,$P$1,$P$1+MROUND(ROUNDDOWN((AF13-$X$1)*$I$1,-1),50))</f>
        <v>1500</v>
      </c>
      <c r="O32" s="150"/>
      <c r="P32" s="166">
        <f>IF((AF15)&lt;=$X$1,$P$1,$P$1+MROUND(ROUNDDOWN((AF15-$X$1)*$I$1,-1),50))</f>
        <v>1500</v>
      </c>
      <c r="Q32" s="150"/>
      <c r="R32" s="166">
        <f>IF((AF17)&lt;=$X$1,$P$1,$P$1+MROUND(ROUNDDOWN((AF17-$X$1)*$I$1,-1),50))</f>
        <v>1500</v>
      </c>
      <c r="S32" s="150"/>
      <c r="T32" s="149">
        <f>IF((AF19)&lt;=$X$1,$P$1,$P$1+MROUND(ROUNDDOWN((AF19-$X$1)*$I$1,-1),50))</f>
        <v>1500</v>
      </c>
      <c r="U32" s="150"/>
      <c r="V32" s="149">
        <f>IF((AF21)&lt;=$X$1,$P$1,$P$1+MROUND(ROUNDDOWN((AF21-$X$1)*$I$1,-1),50))</f>
        <v>1500</v>
      </c>
      <c r="W32" s="150"/>
      <c r="X32" s="149">
        <f>IF((AF23)&lt;=$X$1,$P$1,$P$1+MROUND(ROUNDDOWN((AF23-$X$1)*$I$1,-1),50))</f>
        <v>1500</v>
      </c>
      <c r="Y32" s="150"/>
      <c r="Z32" s="149">
        <f>IF((AF25)&lt;=$X$1,$P$1,$P$1+MROUND(ROUNDDOWN((AF25-$X$1)*$I$1,-1),50))</f>
        <v>1500</v>
      </c>
      <c r="AA32" s="150"/>
      <c r="AB32" s="149">
        <f>IF((AF27)&lt;=$X$1,$P$1,$P$1+MROUND(ROUNDDOWN((AF27-$X$1)*$I$1,-1),50))</f>
        <v>1500</v>
      </c>
      <c r="AC32" s="150"/>
      <c r="AD32" s="149">
        <f>IF((AF29)&lt;=$X$1,$P$1,$P$1+MROUND(ROUNDDOWN((AF29-$X$1)*$I$1,-1),50))</f>
        <v>1500</v>
      </c>
      <c r="AE32" s="150"/>
      <c r="AF32" s="442"/>
      <c r="AG32" s="683"/>
      <c r="AH32" s="730"/>
      <c r="AI32" s="624"/>
      <c r="AJ32" s="690"/>
      <c r="AK32" s="691"/>
      <c r="AL32" s="690"/>
      <c r="AM32" s="691"/>
      <c r="AN32" s="690"/>
      <c r="AO32" s="691"/>
      <c r="AP32" s="690"/>
      <c r="AQ32" s="691"/>
      <c r="AR32" s="690"/>
      <c r="AS32" s="691"/>
      <c r="AT32" s="727"/>
      <c r="AU32" s="728"/>
      <c r="AV32" s="727"/>
      <c r="AW32" s="735"/>
    </row>
    <row r="33" spans="1:49" s="139" customFormat="1" x14ac:dyDescent="0.3">
      <c r="A33" s="477"/>
      <c r="B33" s="227"/>
      <c r="C33" s="158">
        <f>MROUND(ROUNDDOWN(B34*0.8,-1),50)</f>
        <v>1200</v>
      </c>
      <c r="D33" s="159"/>
      <c r="E33" s="160">
        <f>C33-$S$1</f>
        <v>0</v>
      </c>
      <c r="F33" s="161"/>
      <c r="G33" s="158">
        <f>MROUND(ROUNDDOWN(F34*0.8,-1),50)</f>
        <v>1200</v>
      </c>
      <c r="H33" s="161"/>
      <c r="I33" s="158">
        <f>MROUND(ROUNDDOWN(H34*0.8,-1),50)</f>
        <v>1200</v>
      </c>
      <c r="J33" s="161"/>
      <c r="K33" s="158">
        <f>MROUND(ROUNDDOWN(J34*0.8,-1),50)</f>
        <v>1200</v>
      </c>
      <c r="L33" s="161"/>
      <c r="M33" s="158">
        <f>MROUND(ROUNDDOWN(L34*0.8,-1),50)</f>
        <v>1200</v>
      </c>
      <c r="N33" s="161"/>
      <c r="O33" s="158">
        <f>MROUND(ROUNDDOWN(N34*0.8,-1),50)</f>
        <v>1200</v>
      </c>
      <c r="P33" s="161"/>
      <c r="Q33" s="158">
        <f>MROUND(ROUNDDOWN(P34*0.8,-1),50)</f>
        <v>1200</v>
      </c>
      <c r="R33" s="148"/>
      <c r="S33" s="141">
        <f>MROUND(ROUNDDOWN(R34*0.8,-1),50)</f>
        <v>1200</v>
      </c>
      <c r="T33" s="148"/>
      <c r="U33" s="141">
        <f>MROUND(ROUNDDOWN(T34*0.8,-1),50)</f>
        <v>1200</v>
      </c>
      <c r="V33" s="148"/>
      <c r="W33" s="141">
        <f>MROUND(ROUNDDOWN(V34*0.8,-1),50)</f>
        <v>1200</v>
      </c>
      <c r="X33" s="148"/>
      <c r="Y33" s="141">
        <f>MROUND(ROUNDDOWN(X34*0.8,-1),50)</f>
        <v>1200</v>
      </c>
      <c r="Z33" s="148"/>
      <c r="AA33" s="141">
        <f>MROUND(ROUNDDOWN(Z34*0.8,-1),50)</f>
        <v>1200</v>
      </c>
      <c r="AB33" s="148"/>
      <c r="AC33" s="141">
        <f>MROUND(ROUNDDOWN(AB34*0.8,-1),50)</f>
        <v>1200</v>
      </c>
      <c r="AD33" s="148"/>
      <c r="AE33" s="141">
        <f>MROUND(ROUNDDOWN(AD34*0.8,-1),50)</f>
        <v>1200</v>
      </c>
      <c r="AF33" s="148"/>
      <c r="AG33" s="141">
        <f>MROUND(ROUNDDOWN(AF34*0.8,-1),50)</f>
        <v>1200</v>
      </c>
      <c r="AH33" s="734">
        <f>A33</f>
        <v>0</v>
      </c>
      <c r="AI33" s="695"/>
      <c r="AJ33" s="610"/>
      <c r="AK33" s="610"/>
      <c r="AL33" s="684">
        <f t="shared" ref="AL33" si="97">AJ33+$AL$35</f>
        <v>0</v>
      </c>
      <c r="AM33" s="685"/>
      <c r="AN33" s="673">
        <f>AL33+AN35</f>
        <v>0</v>
      </c>
      <c r="AO33" s="674"/>
      <c r="AP33" s="684">
        <f t="shared" ref="AP33" si="98">AN33+$AP$39</f>
        <v>0</v>
      </c>
      <c r="AQ33" s="685"/>
      <c r="AR33" s="684">
        <f t="shared" ref="AR33" si="99">AP33+$AR$41</f>
        <v>0</v>
      </c>
      <c r="AS33" s="685"/>
      <c r="AT33" s="736">
        <f t="shared" ref="AT33" si="100">AR33+$AT$43</f>
        <v>0</v>
      </c>
      <c r="AU33" s="737"/>
      <c r="AV33" s="736">
        <f t="shared" ref="AV33" si="101">AT33+$AV$45</f>
        <v>0</v>
      </c>
      <c r="AW33" s="738"/>
    </row>
    <row r="34" spans="1:49" s="139" customFormat="1" x14ac:dyDescent="0.3">
      <c r="A34" s="453"/>
      <c r="B34" s="144">
        <f>$P$1+MROUND(ROUNDDOWN(AH4*$I$1,-1),50)</f>
        <v>1500</v>
      </c>
      <c r="C34" s="145"/>
      <c r="D34" s="146">
        <f>B34-$P$1</f>
        <v>0</v>
      </c>
      <c r="E34" s="147"/>
      <c r="F34" s="149">
        <f>IF((AH5)&lt;=$X$1,$P$1,$P$1+MROUND(ROUNDDOWN((AH5-$X$1)*$I$1,-1),50))</f>
        <v>1500</v>
      </c>
      <c r="G34" s="150"/>
      <c r="H34" s="149">
        <f>IF((AH7)&lt;=$X$1,$P$1,$P$1+MROUND(ROUNDDOWN((AH7-$X$1)*$I$1,-1),50))</f>
        <v>1500</v>
      </c>
      <c r="I34" s="150"/>
      <c r="J34" s="149">
        <f>IF((AH9)&lt;=$X$1,$P$1,$P$1+MROUND(ROUNDDOWN((AH9-$X$1)*$I$1,-1),50))</f>
        <v>1500</v>
      </c>
      <c r="K34" s="150"/>
      <c r="L34" s="149">
        <f>IF((AH11)&lt;=$X$1,$P$1,$P$1+MROUND(ROUNDDOWN((AH11-$X$1)*$I$1,-1),50))</f>
        <v>1500</v>
      </c>
      <c r="M34" s="150"/>
      <c r="N34" s="149">
        <f>IF((AH13)&lt;=$X$1,$P$1,$P$1+MROUND(ROUNDDOWN((AH13-$X$1)*$I$1,-1),50))</f>
        <v>1500</v>
      </c>
      <c r="O34" s="150"/>
      <c r="P34" s="149">
        <f>IF((AH15)&lt;=$X$1,$P$1,$P$1+MROUND(ROUNDDOWN((AH15-$X$1)*$I$1,-1),50))</f>
        <v>1500</v>
      </c>
      <c r="Q34" s="150"/>
      <c r="R34" s="166">
        <f>IF((AH17)&lt;=$X$1,$P$1,$P$1+MROUND(ROUNDDOWN((AH17-$X$1)*$I$1,-1),50))</f>
        <v>1500</v>
      </c>
      <c r="S34" s="150"/>
      <c r="T34" s="166">
        <f>IF((AH19)&lt;=$X$1,$P$1,$P$1+MROUND(ROUNDDOWN((AH19-$X$1)*$I$1,-1),50))</f>
        <v>1500</v>
      </c>
      <c r="U34" s="150"/>
      <c r="V34" s="149">
        <f>IF((AH21)&lt;=$X$1,$P$1,$P$1+MROUND(ROUNDDOWN((AH21-$X$1)*$I$1,-1),50))</f>
        <v>1500</v>
      </c>
      <c r="W34" s="150"/>
      <c r="X34" s="149">
        <f>IF((AH23)&lt;=$X$1,$P$1,$P$1+MROUND(ROUNDDOWN((AH23-$X$1)*$I$1,-1),50))</f>
        <v>1500</v>
      </c>
      <c r="Y34" s="150"/>
      <c r="Z34" s="149">
        <f>IF((AH25)&lt;=$X$1,$P$1,$P$1+MROUND(ROUNDDOWN((AH25-$X$1)*$I$1,-1),50))</f>
        <v>1500</v>
      </c>
      <c r="AA34" s="150"/>
      <c r="AB34" s="149">
        <f>IF((AH27)&lt;=$X$1,$P$1,$P$1+MROUND(ROUNDDOWN((AH27-$X$1)*$I$1,-1),50))</f>
        <v>1500</v>
      </c>
      <c r="AC34" s="150"/>
      <c r="AD34" s="149">
        <f>IF((AH29)&lt;=$X$1,$P$1,$P$1+MROUND(ROUNDDOWN((AH29-$X$1)*$I$1,-1),50))</f>
        <v>1500</v>
      </c>
      <c r="AE34" s="150"/>
      <c r="AF34" s="149">
        <f>IF((AH31)&lt;=$X$1,$P$1,$P$1+MROUND(ROUNDDOWN((AH31-$X$1)*$I$1,-1),50))</f>
        <v>1500</v>
      </c>
      <c r="AG34" s="150"/>
      <c r="AH34" s="456"/>
      <c r="AI34" s="457"/>
      <c r="AJ34" s="468"/>
      <c r="AK34" s="468"/>
      <c r="AL34" s="436"/>
      <c r="AM34" s="464"/>
      <c r="AN34" s="448"/>
      <c r="AO34" s="449"/>
      <c r="AP34" s="436"/>
      <c r="AQ34" s="464"/>
      <c r="AR34" s="436"/>
      <c r="AS34" s="464"/>
      <c r="AT34" s="733"/>
      <c r="AU34" s="723"/>
      <c r="AV34" s="733"/>
      <c r="AW34" s="725"/>
    </row>
    <row r="35" spans="1:49" s="139" customFormat="1" x14ac:dyDescent="0.3">
      <c r="A35" s="477"/>
      <c r="B35" s="140"/>
      <c r="C35" s="141">
        <f>MROUND(ROUNDDOWN(B36*0.8,-1),50)</f>
        <v>1200</v>
      </c>
      <c r="D35" s="142"/>
      <c r="E35" s="143">
        <f>C35-$S$1</f>
        <v>0</v>
      </c>
      <c r="F35" s="148"/>
      <c r="G35" s="141">
        <f>MROUND(ROUNDDOWN(F36*0.8,-1),50)</f>
        <v>1200</v>
      </c>
      <c r="H35" s="148"/>
      <c r="I35" s="141">
        <f>MROUND(ROUNDDOWN(H36*0.8,-1),50)</f>
        <v>1200</v>
      </c>
      <c r="J35" s="148"/>
      <c r="K35" s="141">
        <f>MROUND(ROUNDDOWN(J36*0.8,-1),50)</f>
        <v>1200</v>
      </c>
      <c r="L35" s="148"/>
      <c r="M35" s="141">
        <f>MROUND(ROUNDDOWN(L36*0.8,-1),50)</f>
        <v>1200</v>
      </c>
      <c r="N35" s="148"/>
      <c r="O35" s="141">
        <f>MROUND(ROUNDDOWN(N36*0.8,-1),50)</f>
        <v>1200</v>
      </c>
      <c r="P35" s="148"/>
      <c r="Q35" s="141">
        <f>MROUND(ROUNDDOWN(P36*0.8,-1),50)</f>
        <v>1200</v>
      </c>
      <c r="R35" s="161"/>
      <c r="S35" s="158">
        <f>MROUND(ROUNDDOWN(R36*0.8,-1),50)</f>
        <v>1200</v>
      </c>
      <c r="T35" s="161"/>
      <c r="U35" s="158">
        <f>MROUND(ROUNDDOWN(T36*0.8,-1),50)</f>
        <v>1200</v>
      </c>
      <c r="V35" s="148"/>
      <c r="W35" s="141">
        <f>MROUND(ROUNDDOWN(V36*0.8,-1),50)</f>
        <v>1200</v>
      </c>
      <c r="X35" s="148"/>
      <c r="Y35" s="141">
        <f>MROUND(ROUNDDOWN(X36*0.8,-1),50)</f>
        <v>1200</v>
      </c>
      <c r="Z35" s="148"/>
      <c r="AA35" s="141">
        <f>MROUND(ROUNDDOWN(Z36*0.8,-1),50)</f>
        <v>1200</v>
      </c>
      <c r="AB35" s="148"/>
      <c r="AC35" s="141">
        <f>MROUND(ROUNDDOWN(AB36*0.8,-1),50)</f>
        <v>1200</v>
      </c>
      <c r="AD35" s="148"/>
      <c r="AE35" s="141">
        <f>MROUND(ROUNDDOWN(AD36*0.8,-1),50)</f>
        <v>1200</v>
      </c>
      <c r="AF35" s="148"/>
      <c r="AG35" s="141">
        <f>MROUND(ROUNDDOWN(AF36*0.8,-1),50)</f>
        <v>1200</v>
      </c>
      <c r="AH35" s="148"/>
      <c r="AI35" s="141">
        <f>MROUND(ROUNDDOWN(AH36*0.8,-1),50)</f>
        <v>1200</v>
      </c>
      <c r="AJ35" s="479">
        <f>A35</f>
        <v>0</v>
      </c>
      <c r="AK35" s="607"/>
      <c r="AL35" s="468"/>
      <c r="AM35" s="468"/>
      <c r="AN35" s="673">
        <f>AL35+AN37</f>
        <v>0</v>
      </c>
      <c r="AO35" s="674"/>
      <c r="AP35" s="434">
        <f t="shared" ref="AP35" si="102">AN35+$AP$39</f>
        <v>0</v>
      </c>
      <c r="AQ35" s="462"/>
      <c r="AR35" s="434">
        <f t="shared" ref="AR35" si="103">AP35+$AR$41</f>
        <v>0</v>
      </c>
      <c r="AS35" s="462"/>
      <c r="AT35" s="726">
        <f t="shared" ref="AT35" si="104">AR35+$AT$43</f>
        <v>0</v>
      </c>
      <c r="AU35" s="721"/>
      <c r="AV35" s="726">
        <f t="shared" ref="AV35" si="105">AT35+$AV$45</f>
        <v>0</v>
      </c>
      <c r="AW35" s="724"/>
    </row>
    <row r="36" spans="1:49" s="139" customFormat="1" x14ac:dyDescent="0.3">
      <c r="A36" s="453"/>
      <c r="B36" s="144">
        <f>$P$1+MROUND(ROUNDDOWN(AJ4*$I$1,-1),50)</f>
        <v>1500</v>
      </c>
      <c r="C36" s="145"/>
      <c r="D36" s="146">
        <f>B36-$P$1</f>
        <v>0</v>
      </c>
      <c r="E36" s="147"/>
      <c r="F36" s="149">
        <f>IF((AJ5)&lt;=$X$1,$P$1,$P$1+MROUND(ROUNDDOWN((AJ5-$X$1)*$I$1,-1),50))</f>
        <v>1500</v>
      </c>
      <c r="G36" s="150"/>
      <c r="H36" s="149">
        <f>IF((AJ7)&lt;=$X$1,$P$1,$P$1+MROUND(ROUNDDOWN((AJ7-$X$1)*$I$1,-1),50))</f>
        <v>1500</v>
      </c>
      <c r="I36" s="150"/>
      <c r="J36" s="149">
        <f>IF((AJ9)&lt;=$X$1,$P$1,$P$1+MROUND(ROUNDDOWN((AJ9-$X$1)*$I$1,-1),50))</f>
        <v>1500</v>
      </c>
      <c r="K36" s="150"/>
      <c r="L36" s="149">
        <f>IF((AJ11)&lt;=$X$1,$P$1,$P$1+MROUND(ROUNDDOWN((AJ11-$X$1)*$I$1,-1),50))</f>
        <v>1500</v>
      </c>
      <c r="M36" s="150"/>
      <c r="N36" s="149">
        <f>IF((AJ13)&lt;=$X$1,$P$1,$P$1+MROUND(ROUNDDOWN((AJ13-$X$1)*$I$1,-1),50))</f>
        <v>1500</v>
      </c>
      <c r="O36" s="150"/>
      <c r="P36" s="149">
        <f>IF((AJ15)&lt;=$X$1,$P$1,$P$1+MROUND(ROUNDDOWN((AJ15-$X$1)*$I$1,-1),50))</f>
        <v>1500</v>
      </c>
      <c r="Q36" s="150"/>
      <c r="R36" s="149">
        <f>IF((AJ17)&lt;=$X$1,$P$1,$P$1+MROUND(ROUNDDOWN((AJ17-$X$1)*$I$1,-1),50))</f>
        <v>1500</v>
      </c>
      <c r="S36" s="150"/>
      <c r="T36" s="149">
        <f>IF((AJ19)&lt;=$X$1,$P$1,$P$1+MROUND(ROUNDDOWN((AJ19-$X$1)*$I$1,-1),50))</f>
        <v>1500</v>
      </c>
      <c r="U36" s="150"/>
      <c r="V36" s="166">
        <f>IF((AJ21)&lt;=$X$1,$P$1,$P$1+MROUND(ROUNDDOWN((AJ21-$X$1)*$I$1,-1),50))</f>
        <v>1500</v>
      </c>
      <c r="W36" s="150"/>
      <c r="X36" s="149">
        <f>IF((AJ23)&lt;=$X$1,$P$1,$P$1+MROUND(ROUNDDOWN((AJ23-$X$1)*$I$1,-1),50))</f>
        <v>1500</v>
      </c>
      <c r="Y36" s="150"/>
      <c r="Z36" s="149">
        <f>IF((AJ25)&lt;=$X$1,$P$1,$P$1+MROUND(ROUNDDOWN((AJ25-$X$1)*$I$1,-1),50))</f>
        <v>1500</v>
      </c>
      <c r="AA36" s="150"/>
      <c r="AB36" s="149">
        <f>IF((AJ27)&lt;=$X$1,$P$1,$P$1+MROUND(ROUNDDOWN((AJ27-$X$1)*$I$1,-1),50))</f>
        <v>1500</v>
      </c>
      <c r="AC36" s="150"/>
      <c r="AD36" s="149">
        <f>IF((AJ29)&lt;=$X$1,$P$1,$P$1+MROUND(ROUNDDOWN((AJ29-$X$1)*$I$1,-1),50))</f>
        <v>1500</v>
      </c>
      <c r="AE36" s="150"/>
      <c r="AF36" s="149">
        <f>IF((AJ31)&lt;=$X$1,$P$1,$P$1+MROUND(ROUNDDOWN((AJ31-$X$1)*$I$1,-1),50))</f>
        <v>1500</v>
      </c>
      <c r="AG36" s="150"/>
      <c r="AH36" s="149">
        <f>IF((AJ33)&lt;=$X$1,$P$1,$P$1+MROUND(ROUNDDOWN((AJ33-$X$1)*$I$1,-1),50))</f>
        <v>1500</v>
      </c>
      <c r="AI36" s="150"/>
      <c r="AJ36" s="608"/>
      <c r="AK36" s="609"/>
      <c r="AL36" s="468"/>
      <c r="AM36" s="468"/>
      <c r="AN36" s="448"/>
      <c r="AO36" s="449"/>
      <c r="AP36" s="436"/>
      <c r="AQ36" s="464"/>
      <c r="AR36" s="436"/>
      <c r="AS36" s="464"/>
      <c r="AT36" s="733"/>
      <c r="AU36" s="723"/>
      <c r="AV36" s="733"/>
      <c r="AW36" s="725"/>
    </row>
    <row r="37" spans="1:49" s="139" customFormat="1" x14ac:dyDescent="0.3">
      <c r="A37" s="477"/>
      <c r="B37" s="140"/>
      <c r="C37" s="141">
        <f>MROUND(ROUNDDOWN(B38*0.8,-1),50)</f>
        <v>1200</v>
      </c>
      <c r="D37" s="142"/>
      <c r="E37" s="226">
        <f>C37-$S$1</f>
        <v>0</v>
      </c>
      <c r="F37" s="148"/>
      <c r="G37" s="141">
        <f>MROUND(ROUNDDOWN(F38*0.8,-1),50)</f>
        <v>1200</v>
      </c>
      <c r="H37" s="148"/>
      <c r="I37" s="141">
        <f>MROUND(ROUNDDOWN(H38*0.8,-1),50)</f>
        <v>1200</v>
      </c>
      <c r="J37" s="148"/>
      <c r="K37" s="141">
        <f>MROUND(ROUNDDOWN(J38*0.8,-1),50)</f>
        <v>1200</v>
      </c>
      <c r="L37" s="148"/>
      <c r="M37" s="141">
        <f>MROUND(ROUNDDOWN(L38*0.8,-1),50)</f>
        <v>1200</v>
      </c>
      <c r="N37" s="148"/>
      <c r="O37" s="141">
        <f>MROUND(ROUNDDOWN(N38*0.8,-1),50)</f>
        <v>1200</v>
      </c>
      <c r="P37" s="148"/>
      <c r="Q37" s="141">
        <f>MROUND(ROUNDDOWN(P38*0.8,-1),50)</f>
        <v>1200</v>
      </c>
      <c r="R37" s="148"/>
      <c r="S37" s="141">
        <f>MROUND(ROUNDDOWN(R38*0.8,-1),50)</f>
        <v>1200</v>
      </c>
      <c r="T37" s="148"/>
      <c r="U37" s="141">
        <f>MROUND(ROUNDDOWN(T38*0.8,-1),50)</f>
        <v>1200</v>
      </c>
      <c r="V37" s="161"/>
      <c r="W37" s="158">
        <f>MROUND(ROUNDDOWN(V38*0.8,-1),50)</f>
        <v>1200</v>
      </c>
      <c r="X37" s="148"/>
      <c r="Y37" s="141">
        <f>MROUND(ROUNDDOWN(X38*0.8,-1),50)</f>
        <v>1200</v>
      </c>
      <c r="Z37" s="148"/>
      <c r="AA37" s="141">
        <f>MROUND(ROUNDDOWN(Z38*0.8,-1),50)</f>
        <v>1200</v>
      </c>
      <c r="AB37" s="148"/>
      <c r="AC37" s="141">
        <f>MROUND(ROUNDDOWN(AB38*0.8,-1),50)</f>
        <v>1200</v>
      </c>
      <c r="AD37" s="148"/>
      <c r="AE37" s="141">
        <f>MROUND(ROUNDDOWN(AD38*0.8,-1),50)</f>
        <v>1200</v>
      </c>
      <c r="AF37" s="148"/>
      <c r="AG37" s="141">
        <f>MROUND(ROUNDDOWN(AF38*0.8,-1),50)</f>
        <v>1200</v>
      </c>
      <c r="AH37" s="148"/>
      <c r="AI37" s="141">
        <f>MROUND(ROUNDDOWN(AH38*0.8,-1),50)</f>
        <v>1200</v>
      </c>
      <c r="AJ37" s="148"/>
      <c r="AK37" s="141">
        <f>MROUND(ROUNDDOWN(AJ38*0.8,-1),50)</f>
        <v>1200</v>
      </c>
      <c r="AL37" s="479">
        <f>A37</f>
        <v>0</v>
      </c>
      <c r="AM37" s="466"/>
      <c r="AN37" s="468"/>
      <c r="AO37" s="468"/>
      <c r="AP37" s="434">
        <f t="shared" ref="AP37" si="106">AN37+$AP$39</f>
        <v>0</v>
      </c>
      <c r="AQ37" s="462"/>
      <c r="AR37" s="434">
        <f>AP37+$AR$41</f>
        <v>0</v>
      </c>
      <c r="AS37" s="462"/>
      <c r="AT37" s="726">
        <f t="shared" ref="AT37" si="107">AR37+$AT$43</f>
        <v>0</v>
      </c>
      <c r="AU37" s="721"/>
      <c r="AV37" s="726">
        <f t="shared" ref="AV37" si="108">AT37+$AV$45</f>
        <v>0</v>
      </c>
      <c r="AW37" s="724"/>
    </row>
    <row r="38" spans="1:49" s="139" customFormat="1" ht="17.25" thickBot="1" x14ac:dyDescent="0.35">
      <c r="A38" s="453"/>
      <c r="B38" s="151">
        <f>$P$1+MROUND(ROUNDDOWN(AL4*$I$1,-1),50)</f>
        <v>1500</v>
      </c>
      <c r="C38" s="152"/>
      <c r="D38" s="153">
        <f>B38-$P$1</f>
        <v>0</v>
      </c>
      <c r="E38" s="154"/>
      <c r="F38" s="156">
        <f>IF((AL5)&lt;=$X$1,$P$1,$P$1+MROUND(ROUNDDOWN((AL5-$X$1)*$I$1,-1),50))</f>
        <v>1500</v>
      </c>
      <c r="G38" s="157"/>
      <c r="H38" s="156">
        <f>IF((AL7)&lt;=$X$1,$P$1,$P$1+MROUND(ROUNDDOWN((AL7-$X$1)*$I$1,-1),50))</f>
        <v>1500</v>
      </c>
      <c r="I38" s="157"/>
      <c r="J38" s="156">
        <f>IF((AL9)&lt;=$X$1,$P$1,$P$1+MROUND(ROUNDDOWN((AL9-$X$1)*$I$1,-1),50))</f>
        <v>1500</v>
      </c>
      <c r="K38" s="157"/>
      <c r="L38" s="156">
        <f>IF((AL11)&lt;=$X$1,$P$1,$P$1+MROUND(ROUNDDOWN((AL11-$X$1)*$I$1,-1),50))</f>
        <v>1500</v>
      </c>
      <c r="M38" s="157"/>
      <c r="N38" s="156">
        <f>IF((AL13)&lt;=$X$1,$P$1,$P$1+MROUND(ROUNDDOWN((AL13-$X$1)*$I$1,-1),50))</f>
        <v>1500</v>
      </c>
      <c r="O38" s="157"/>
      <c r="P38" s="156">
        <f>IF((AL15)&lt;=$X$1,$P$1,$P$1+MROUND(ROUNDDOWN((AL15-$X$1)*$I$1,-1),50))</f>
        <v>1500</v>
      </c>
      <c r="Q38" s="157"/>
      <c r="R38" s="156">
        <f>IF((AL17)&lt;=$X$1,$P$1,$P$1+MROUND(ROUNDDOWN((AL17-$X$1)*$I$1,-1),50))</f>
        <v>1500</v>
      </c>
      <c r="S38" s="157"/>
      <c r="T38" s="156">
        <f>IF((AL19)&lt;=$X$1,$P$1,$P$1+MROUND(ROUNDDOWN((AL19-$X$1)*$I$1,-1),50))</f>
        <v>1500</v>
      </c>
      <c r="U38" s="157"/>
      <c r="V38" s="156">
        <f>IF((AL21)&lt;=$X$1,$P$1,$P$1+MROUND(ROUNDDOWN((AL21-$X$1)*$I$1,-1),50))</f>
        <v>1500</v>
      </c>
      <c r="W38" s="157"/>
      <c r="X38" s="156">
        <f>IF((AL23)&lt;=$X$1,$P$1,$P$1+MROUND(ROUNDDOWN((AL23-$X$1)*$I$1,-1),50))</f>
        <v>1500</v>
      </c>
      <c r="Y38" s="157"/>
      <c r="Z38" s="156">
        <f>IF((AL25)&lt;=$X$1,$P$1,$P$1+MROUND(ROUNDDOWN((AL25-$X$1)*$I$1,-1),50))</f>
        <v>1500</v>
      </c>
      <c r="AA38" s="157"/>
      <c r="AB38" s="156">
        <f>IF((AL27)&lt;=$X$1,$P$1,$P$1+MROUND(ROUNDDOWN((AL27-$X$1)*$I$1,-1),50))</f>
        <v>1500</v>
      </c>
      <c r="AC38" s="157"/>
      <c r="AD38" s="156">
        <f>IF((AL29)&lt;=$X$1,$P$1,$P$1+MROUND(ROUNDDOWN((AL29-$X$1)*$I$1,-1),50))</f>
        <v>1500</v>
      </c>
      <c r="AE38" s="157"/>
      <c r="AF38" s="156">
        <f>IF((AL31)&lt;=$X$1,$P$1,$P$1+MROUND(ROUNDDOWN((AL31-$X$1)*$I$1,-1),50))</f>
        <v>1500</v>
      </c>
      <c r="AG38" s="157"/>
      <c r="AH38" s="156">
        <f>IF((AL33)&lt;=$X$1,$P$1,$P$1+MROUND(ROUNDDOWN((AL33-$X$1)*$I$1,-1),50))</f>
        <v>1500</v>
      </c>
      <c r="AI38" s="157"/>
      <c r="AJ38" s="156">
        <f>IF((AL35)&lt;=$X$1,$P$1,$P$1+MROUND(ROUNDDOWN((AL35-$X$1)*$I$1,-1),50))</f>
        <v>1500</v>
      </c>
      <c r="AK38" s="157"/>
      <c r="AL38" s="442"/>
      <c r="AM38" s="846"/>
      <c r="AN38" s="624"/>
      <c r="AO38" s="624"/>
      <c r="AP38" s="690"/>
      <c r="AQ38" s="691"/>
      <c r="AR38" s="690"/>
      <c r="AS38" s="691"/>
      <c r="AT38" s="727"/>
      <c r="AU38" s="728"/>
      <c r="AV38" s="727"/>
      <c r="AW38" s="735"/>
    </row>
    <row r="39" spans="1:49" s="139" customFormat="1" x14ac:dyDescent="0.3">
      <c r="A39" s="477"/>
      <c r="B39" s="227"/>
      <c r="C39" s="158">
        <f>MROUND(ROUNDDOWN(B40*0.8,-1),50)</f>
        <v>1200</v>
      </c>
      <c r="D39" s="159"/>
      <c r="E39" s="160">
        <f>C39-$S$1</f>
        <v>0</v>
      </c>
      <c r="F39" s="161"/>
      <c r="G39" s="158">
        <f>MROUND(ROUNDDOWN(F40*0.8,-1),50)</f>
        <v>1200</v>
      </c>
      <c r="H39" s="161"/>
      <c r="I39" s="158">
        <f>MROUND(ROUNDDOWN(H40*0.8,-1),50)</f>
        <v>1200</v>
      </c>
      <c r="J39" s="161"/>
      <c r="K39" s="158">
        <f>MROUND(ROUNDDOWN(J40*0.8,-1),50)</f>
        <v>1200</v>
      </c>
      <c r="L39" s="161"/>
      <c r="M39" s="158">
        <f>MROUND(ROUNDDOWN(L40*0.8,-1),50)</f>
        <v>1200</v>
      </c>
      <c r="N39" s="161"/>
      <c r="O39" s="158">
        <f>MROUND(ROUNDDOWN(N40*0.8,-1),50)</f>
        <v>1200</v>
      </c>
      <c r="P39" s="161"/>
      <c r="Q39" s="158">
        <f>MROUND(ROUNDDOWN(P40*0.8,-1),50)</f>
        <v>1200</v>
      </c>
      <c r="R39" s="161"/>
      <c r="S39" s="158">
        <f>MROUND(ROUNDDOWN(R40*0.8,-1),50)</f>
        <v>1200</v>
      </c>
      <c r="T39" s="161"/>
      <c r="U39" s="158">
        <f>MROUND(ROUNDDOWN(T40*0.8,-1),50)</f>
        <v>1200</v>
      </c>
      <c r="V39" s="161"/>
      <c r="W39" s="158">
        <f>MROUND(ROUNDDOWN(V40*0.8,-1),50)</f>
        <v>1200</v>
      </c>
      <c r="X39" s="161"/>
      <c r="Y39" s="158">
        <f>MROUND(ROUNDDOWN(X40*0.8,-1),50)</f>
        <v>1200</v>
      </c>
      <c r="Z39" s="161"/>
      <c r="AA39" s="158">
        <f>MROUND(ROUNDDOWN(Z40*0.8,-1),50)</f>
        <v>1200</v>
      </c>
      <c r="AB39" s="161"/>
      <c r="AC39" s="158">
        <f>MROUND(ROUNDDOWN(AB40*0.8,-1),50)</f>
        <v>1200</v>
      </c>
      <c r="AD39" s="161"/>
      <c r="AE39" s="158">
        <f>MROUND(ROUNDDOWN(AD40*0.8,-1),50)</f>
        <v>1200</v>
      </c>
      <c r="AF39" s="161"/>
      <c r="AG39" s="158">
        <f>MROUND(ROUNDDOWN(AF40*0.8,-1),50)</f>
        <v>1200</v>
      </c>
      <c r="AH39" s="161"/>
      <c r="AI39" s="158">
        <f>MROUND(ROUNDDOWN(AH40*0.8,-1),50)</f>
        <v>1200</v>
      </c>
      <c r="AJ39" s="161"/>
      <c r="AK39" s="158">
        <f>MROUND(ROUNDDOWN(AJ40*0.8,-1),50)</f>
        <v>1200</v>
      </c>
      <c r="AL39" s="161"/>
      <c r="AM39" s="158">
        <f>MROUND(ROUNDDOWN(AL40*0.8,-1),50)</f>
        <v>1200</v>
      </c>
      <c r="AN39" s="481">
        <f>A39</f>
        <v>0</v>
      </c>
      <c r="AO39" s="695"/>
      <c r="AP39" s="610"/>
      <c r="AQ39" s="610"/>
      <c r="AR39" s="684">
        <f>AP39+AR41</f>
        <v>0</v>
      </c>
      <c r="AS39" s="685"/>
      <c r="AT39" s="831">
        <f>AR39+$AT$43</f>
        <v>0</v>
      </c>
      <c r="AU39" s="737"/>
      <c r="AV39" s="831">
        <f t="shared" ref="AV39" si="109">AT39+$AV$45</f>
        <v>0</v>
      </c>
      <c r="AW39" s="738"/>
    </row>
    <row r="40" spans="1:49" s="139" customFormat="1" x14ac:dyDescent="0.3">
      <c r="A40" s="453"/>
      <c r="B40" s="144">
        <f>$P$1+MROUND(ROUNDDOWN(AN4*$I$1,-1),50)</f>
        <v>1500</v>
      </c>
      <c r="C40" s="145"/>
      <c r="D40" s="163">
        <f>B40-$P$1</f>
        <v>0</v>
      </c>
      <c r="E40" s="147"/>
      <c r="F40" s="149">
        <f>IF((AN5)&lt;=$X$1,$P$1,$P$1+MROUND(ROUNDDOWN((AN5-$X$1)*$I$1,-1),50))</f>
        <v>1500</v>
      </c>
      <c r="G40" s="150"/>
      <c r="H40" s="149">
        <f>IF((AN7)&lt;=$X$1,$P$1,$P$1+MROUND(ROUNDDOWN((AN7-$X$1)*$I$1,-1),50))</f>
        <v>1500</v>
      </c>
      <c r="I40" s="150"/>
      <c r="J40" s="149">
        <f>IF((AN9)&lt;=$X$1,$P$1,$P$1+MROUND(ROUNDDOWN((AN9-$X$1)*$I$1,-1),50))</f>
        <v>1500</v>
      </c>
      <c r="K40" s="150"/>
      <c r="L40" s="149">
        <f>IF((AN11)&lt;=$X$1,$P$1,$P$1+MROUND(ROUNDDOWN((AN11-$X$1)*$I$1,-1),50))</f>
        <v>1500</v>
      </c>
      <c r="M40" s="150"/>
      <c r="N40" s="149">
        <f>IF((AN13)&lt;=$X$1,$P$1,$P$1+MROUND(ROUNDDOWN((AN13-$X$1)*$I$1,-1),50))</f>
        <v>1500</v>
      </c>
      <c r="O40" s="150"/>
      <c r="P40" s="149">
        <f>IF((AN15)&lt;=$X$1,$P$1,$P$1+MROUND(ROUNDDOWN((AN15-$X$1)*$I$1,-1),50))</f>
        <v>1500</v>
      </c>
      <c r="Q40" s="150"/>
      <c r="R40" s="149">
        <f>IF((AN17)&lt;=$X$1,$P$1,$P$1+MROUND(ROUNDDOWN((AN17-$X$1)*$I$1,-1),50))</f>
        <v>1500</v>
      </c>
      <c r="S40" s="150"/>
      <c r="T40" s="149">
        <f>IF((AN19)&lt;=$X$1,$P$1,$P$1+MROUND(ROUNDDOWN((AN19-$X$1)*$I$1,-1),50))</f>
        <v>1500</v>
      </c>
      <c r="U40" s="150"/>
      <c r="V40" s="149">
        <f>IF((AN21)&lt;=$X$1,$P$1,$P$1+MROUND(ROUNDDOWN((AN21-$X$1)*$I$1,-1),50))</f>
        <v>1500</v>
      </c>
      <c r="W40" s="150"/>
      <c r="X40" s="149">
        <f>IF((AN23)&lt;=$X$1,$P$1,$P$1+MROUND(ROUNDDOWN((AN23-$X$1)*$I$1,-1),50))</f>
        <v>1500</v>
      </c>
      <c r="Y40" s="150"/>
      <c r="Z40" s="166">
        <f>IF((AN25)&lt;=$X$1,$P$1,$P$1+MROUND(ROUNDDOWN((AN25-$X$1)*$I$1,-1),50))</f>
        <v>1500</v>
      </c>
      <c r="AA40" s="150"/>
      <c r="AB40" s="149">
        <f>IF((AN27)&lt;=$X$1,$P$1,$P$1+MROUND(ROUNDDOWN((AN27-$X$1)*$I$1,-1),50))</f>
        <v>1500</v>
      </c>
      <c r="AC40" s="150"/>
      <c r="AD40" s="149">
        <f>IF((AN29)&lt;=$X$1,$P$1,$P$1+MROUND(ROUNDDOWN((AN29-$X$1)*$I$1,-1),50))</f>
        <v>1500</v>
      </c>
      <c r="AE40" s="150"/>
      <c r="AF40" s="149">
        <f>IF((AN31)&lt;=$X$1,$P$1,$P$1+MROUND(ROUNDDOWN((AN31-$X$1)*$I$1,-1),50))</f>
        <v>1500</v>
      </c>
      <c r="AG40" s="150"/>
      <c r="AH40" s="149">
        <f>IF((AN33)&lt;=$X$1,$P$1,$P$1+MROUND(ROUNDDOWN((AN33-$X$1)*$I$1,-1),50))</f>
        <v>1500</v>
      </c>
      <c r="AI40" s="150"/>
      <c r="AJ40" s="149">
        <f>IF((AN35)&lt;=$X$1,$P$1,$P$1+MROUND(ROUNDDOWN((AN35-$X$1)*$I$1,-1),50))</f>
        <v>1500</v>
      </c>
      <c r="AK40" s="150"/>
      <c r="AL40" s="149">
        <f>IF((AN37)&lt;=$X$1,$P$1,$P$1+MROUND(ROUNDDOWN((AN37-$X$1)*$I$1,-1),50))</f>
        <v>1500</v>
      </c>
      <c r="AM40" s="150"/>
      <c r="AN40" s="467"/>
      <c r="AO40" s="457"/>
      <c r="AP40" s="468"/>
      <c r="AQ40" s="468"/>
      <c r="AR40" s="436"/>
      <c r="AS40" s="464"/>
      <c r="AT40" s="722"/>
      <c r="AU40" s="723"/>
      <c r="AV40" s="722"/>
      <c r="AW40" s="725"/>
    </row>
    <row r="41" spans="1:49" s="139" customFormat="1" x14ac:dyDescent="0.3">
      <c r="A41" s="477"/>
      <c r="B41" s="140"/>
      <c r="C41" s="141">
        <f>MROUND(ROUNDDOWN(B42*0.8,-1),50)</f>
        <v>1200</v>
      </c>
      <c r="D41" s="142"/>
      <c r="E41" s="143">
        <f>C41-$S$1</f>
        <v>0</v>
      </c>
      <c r="F41" s="148"/>
      <c r="G41" s="141">
        <f>MROUND(ROUNDDOWN(F42*0.8,-1),50)</f>
        <v>1200</v>
      </c>
      <c r="H41" s="148"/>
      <c r="I41" s="141">
        <f>MROUND(ROUNDDOWN(H42*0.8,-1),50)</f>
        <v>1200</v>
      </c>
      <c r="J41" s="148"/>
      <c r="K41" s="141">
        <f>MROUND(ROUNDDOWN(J42*0.8,-1),50)</f>
        <v>1200</v>
      </c>
      <c r="L41" s="148"/>
      <c r="M41" s="141">
        <f>MROUND(ROUNDDOWN(L42*0.8,-1),50)</f>
        <v>1200</v>
      </c>
      <c r="N41" s="148"/>
      <c r="O41" s="141">
        <f>MROUND(ROUNDDOWN(N42*0.8,-1),50)</f>
        <v>1200</v>
      </c>
      <c r="P41" s="148"/>
      <c r="Q41" s="141">
        <f>MROUND(ROUNDDOWN(P42*0.8,-1),50)</f>
        <v>1200</v>
      </c>
      <c r="R41" s="148"/>
      <c r="S41" s="141">
        <f>MROUND(ROUNDDOWN(R42*0.8,-1),50)</f>
        <v>1200</v>
      </c>
      <c r="T41" s="148"/>
      <c r="U41" s="141">
        <f>MROUND(ROUNDDOWN(T42*0.8,-1),50)</f>
        <v>1200</v>
      </c>
      <c r="V41" s="148"/>
      <c r="W41" s="141">
        <f>MROUND(ROUNDDOWN(V42*0.8,-1),50)</f>
        <v>1200</v>
      </c>
      <c r="X41" s="148"/>
      <c r="Y41" s="141">
        <f>MROUND(ROUNDDOWN(X42*0.8,-1),50)</f>
        <v>1200</v>
      </c>
      <c r="Z41" s="161"/>
      <c r="AA41" s="158">
        <f>MROUND(ROUNDDOWN(Z42*0.8,-1),50)</f>
        <v>1200</v>
      </c>
      <c r="AB41" s="148"/>
      <c r="AC41" s="141">
        <f>MROUND(ROUNDDOWN(AB42*0.8,-1),50)</f>
        <v>1200</v>
      </c>
      <c r="AD41" s="148"/>
      <c r="AE41" s="141">
        <f>MROUND(ROUNDDOWN(AD42*0.8,-1),50)</f>
        <v>1200</v>
      </c>
      <c r="AF41" s="148"/>
      <c r="AG41" s="141">
        <f>MROUND(ROUNDDOWN(AF42*0.8,-1),50)</f>
        <v>1200</v>
      </c>
      <c r="AH41" s="148"/>
      <c r="AI41" s="141">
        <f>MROUND(ROUNDDOWN(AH42*0.8,-1),50)</f>
        <v>1200</v>
      </c>
      <c r="AJ41" s="148"/>
      <c r="AK41" s="141">
        <f>MROUND(ROUNDDOWN(AJ42*0.8,-1),50)</f>
        <v>1200</v>
      </c>
      <c r="AL41" s="148"/>
      <c r="AM41" s="141">
        <f>MROUND(ROUNDDOWN(AL42*0.8,-1),50)</f>
        <v>1200</v>
      </c>
      <c r="AN41" s="148"/>
      <c r="AO41" s="141">
        <f>MROUND(ROUNDDOWN(AN42*0.8,-1),50)</f>
        <v>1200</v>
      </c>
      <c r="AP41" s="479">
        <f>A41</f>
        <v>0</v>
      </c>
      <c r="AQ41" s="466"/>
      <c r="AR41" s="468"/>
      <c r="AS41" s="468"/>
      <c r="AT41" s="726">
        <f t="shared" ref="AT41" si="110">AR41+$AT$43</f>
        <v>0</v>
      </c>
      <c r="AU41" s="721"/>
      <c r="AV41" s="726">
        <f t="shared" ref="AV41" si="111">AT41+$AV$45</f>
        <v>0</v>
      </c>
      <c r="AW41" s="724"/>
    </row>
    <row r="42" spans="1:49" s="139" customFormat="1" x14ac:dyDescent="0.3">
      <c r="A42" s="453"/>
      <c r="B42" s="144">
        <f>$P$1+MROUND(ROUNDDOWN(AP4*$I$1,-1),50)</f>
        <v>1500</v>
      </c>
      <c r="C42" s="145"/>
      <c r="D42" s="146">
        <f>B42-$P$1</f>
        <v>0</v>
      </c>
      <c r="E42" s="147"/>
      <c r="F42" s="149">
        <f>IF((AP5)&lt;=$X$1,$P$1,$P$1+MROUND(ROUNDDOWN((AP5-$X$1)*$I$1,-1),50))</f>
        <v>1500</v>
      </c>
      <c r="G42" s="150"/>
      <c r="H42" s="149">
        <f>IF((AP7)&lt;=$X$1,$P$1,$P$1+MROUND(ROUNDDOWN((AP7-$X$1)*$I$1,-1),50))</f>
        <v>1500</v>
      </c>
      <c r="I42" s="150"/>
      <c r="J42" s="149">
        <f>IF((AP9)&lt;=$X$1,$P$1,$P$1+MROUND(ROUNDDOWN((AP9-$X$1)*$I$1,-1),50))</f>
        <v>1500</v>
      </c>
      <c r="K42" s="150"/>
      <c r="L42" s="149">
        <f>IF((AP11)&lt;=$X$1,$P$1,$P$1+MROUND(ROUNDDOWN((AP11-$X$1)*$I$1,-1),50))</f>
        <v>1500</v>
      </c>
      <c r="M42" s="150"/>
      <c r="N42" s="149">
        <f>IF((AP13)&lt;=$X$1,$P$1,$P$1+MROUND(ROUNDDOWN((AP13-$X$1)*$I$1,-1),50))</f>
        <v>1500</v>
      </c>
      <c r="O42" s="150"/>
      <c r="P42" s="149">
        <f>IF((AP15)&lt;=$X$1,$P$1,$P$1+MROUND(ROUNDDOWN((AP15-$X$1)*$I$1,-1),50))</f>
        <v>1500</v>
      </c>
      <c r="Q42" s="150"/>
      <c r="R42" s="149">
        <f>IF((AP17)&lt;=$X$1,$P$1,$P$1+MROUND(ROUNDDOWN((AP17-$X$1)*$I$1,-1),50))</f>
        <v>1500</v>
      </c>
      <c r="S42" s="150"/>
      <c r="T42" s="149">
        <f>IF((AP19)&lt;=$X$1,$P$1,$P$1+MROUND(ROUNDDOWN((AP19-$X$1)*$I$1,-1),50))</f>
        <v>1500</v>
      </c>
      <c r="U42" s="150"/>
      <c r="V42" s="149">
        <f>IF((AP21)&lt;=$X$1,$P$1,$P$1+MROUND(ROUNDDOWN((AP21-$X$1)*$I$1,-1),50))</f>
        <v>1500</v>
      </c>
      <c r="W42" s="150"/>
      <c r="X42" s="149">
        <f>IF((AP23)&lt;=$X$1,$P$1,$P$1+MROUND(ROUNDDOWN((AP23-$X$1)*$I$1,-1),50))</f>
        <v>1500</v>
      </c>
      <c r="Y42" s="150"/>
      <c r="Z42" s="149">
        <f>IF((AP25)&lt;=$X$1,$P$1,$P$1+MROUND(ROUNDDOWN((AP25-$X$1)*$I$1,-1),50))</f>
        <v>1500</v>
      </c>
      <c r="AA42" s="150"/>
      <c r="AB42" s="166">
        <f>IF((AP27)&lt;=$X$1,$P$1,$P$1+MROUND(ROUNDDOWN((AP27-$X$1)*$I$1,-1),50))</f>
        <v>1500</v>
      </c>
      <c r="AC42" s="150"/>
      <c r="AD42" s="149">
        <f>IF((AP29)&lt;=$X$1,$P$1,$P$1+MROUND(ROUNDDOWN((AP29-$X$1)*$I$1,-1),50))</f>
        <v>1500</v>
      </c>
      <c r="AE42" s="150"/>
      <c r="AF42" s="149">
        <f>IF((AP31)&lt;=$X$1,$P$1,$P$1+MROUND(ROUNDDOWN((AP31-$X$1)*$I$1,-1),50))</f>
        <v>1500</v>
      </c>
      <c r="AG42" s="150"/>
      <c r="AH42" s="149">
        <f>IF((AP33)&lt;=$X$1,$P$1,$P$1+MROUND(ROUNDDOWN((AP33-$X$1)*$I$1,-1),50))</f>
        <v>1500</v>
      </c>
      <c r="AI42" s="150"/>
      <c r="AJ42" s="149">
        <f>IF((AP35)&lt;=$X$1,$P$1,$P$1+MROUND(ROUNDDOWN((AP35-$X$1)*$I$1,-1),50))</f>
        <v>1500</v>
      </c>
      <c r="AK42" s="150"/>
      <c r="AL42" s="149">
        <f>IF((AP37)&lt;=$X$1,$P$1,$P$1+MROUND(ROUNDDOWN((AP37-$X$1)*$I$1,-1),50))</f>
        <v>1500</v>
      </c>
      <c r="AM42" s="150"/>
      <c r="AN42" s="149">
        <f>IF((AP39)&lt;=$X$1,$P$1,$P$1+MROUND(ROUNDDOWN((AP39-$X$1)*$I$1,-1),50))</f>
        <v>1500</v>
      </c>
      <c r="AO42" s="150"/>
      <c r="AP42" s="467"/>
      <c r="AQ42" s="457"/>
      <c r="AR42" s="468"/>
      <c r="AS42" s="468"/>
      <c r="AT42" s="733"/>
      <c r="AU42" s="723"/>
      <c r="AV42" s="733"/>
      <c r="AW42" s="725"/>
    </row>
    <row r="43" spans="1:49" s="139" customFormat="1" x14ac:dyDescent="0.3">
      <c r="A43" s="477"/>
      <c r="B43" s="140"/>
      <c r="C43" s="141">
        <f>MROUND(ROUNDDOWN(B44*0.8,-1),50)</f>
        <v>1200</v>
      </c>
      <c r="D43" s="142"/>
      <c r="E43" s="143">
        <f>C43-$S$1</f>
        <v>0</v>
      </c>
      <c r="F43" s="148"/>
      <c r="G43" s="141">
        <f>MROUND(ROUNDDOWN(F44*0.8,-1),50)</f>
        <v>1200</v>
      </c>
      <c r="H43" s="148"/>
      <c r="I43" s="141">
        <f>MROUND(ROUNDDOWN(H44*0.8,-1),50)</f>
        <v>1200</v>
      </c>
      <c r="J43" s="148"/>
      <c r="K43" s="141">
        <f>MROUND(ROUNDDOWN(J44*0.8,-1),50)</f>
        <v>1200</v>
      </c>
      <c r="L43" s="148"/>
      <c r="M43" s="141">
        <f>MROUND(ROUNDDOWN(L44*0.8,-1),50)</f>
        <v>1200</v>
      </c>
      <c r="N43" s="148"/>
      <c r="O43" s="141">
        <f>MROUND(ROUNDDOWN(N44*0.8,-1),50)</f>
        <v>1200</v>
      </c>
      <c r="P43" s="148"/>
      <c r="Q43" s="141">
        <f>MROUND(ROUNDDOWN(P44*0.8,-1),50)</f>
        <v>1200</v>
      </c>
      <c r="R43" s="148"/>
      <c r="S43" s="141">
        <f>MROUND(ROUNDDOWN(R44*0.8,-1),50)</f>
        <v>1200</v>
      </c>
      <c r="T43" s="148"/>
      <c r="U43" s="141">
        <f>MROUND(ROUNDDOWN(T44*0.8,-1),50)</f>
        <v>1200</v>
      </c>
      <c r="V43" s="148"/>
      <c r="W43" s="141">
        <f>MROUND(ROUNDDOWN(V44*0.8,-1),50)</f>
        <v>1200</v>
      </c>
      <c r="X43" s="148"/>
      <c r="Y43" s="141">
        <f>MROUND(ROUNDDOWN(X44*0.8,-1),50)</f>
        <v>1200</v>
      </c>
      <c r="Z43" s="148"/>
      <c r="AA43" s="141">
        <f>MROUND(ROUNDDOWN(Z44*0.8,-1),50)</f>
        <v>1200</v>
      </c>
      <c r="AB43" s="161"/>
      <c r="AC43" s="158">
        <f>MROUND(ROUNDDOWN(AB44*0.8,-1),50)</f>
        <v>1200</v>
      </c>
      <c r="AD43" s="148"/>
      <c r="AE43" s="141">
        <f>MROUND(ROUNDDOWN(AD44*0.8,-1),50)</f>
        <v>1200</v>
      </c>
      <c r="AF43" s="148"/>
      <c r="AG43" s="141">
        <f>MROUND(ROUNDDOWN(AF44*0.8,-1),50)</f>
        <v>1200</v>
      </c>
      <c r="AH43" s="148"/>
      <c r="AI43" s="141">
        <f>MROUND(ROUNDDOWN(AH44*0.8,-1),50)</f>
        <v>1200</v>
      </c>
      <c r="AJ43" s="148"/>
      <c r="AK43" s="141">
        <f>MROUND(ROUNDDOWN(AJ44*0.8,-1),50)</f>
        <v>1200</v>
      </c>
      <c r="AL43" s="148"/>
      <c r="AM43" s="141">
        <f>MROUND(ROUNDDOWN(AL44*0.8,-1),50)</f>
        <v>1200</v>
      </c>
      <c r="AN43" s="148"/>
      <c r="AO43" s="141">
        <f>MROUND(ROUNDDOWN(AN44*0.8,-1),50)</f>
        <v>1200</v>
      </c>
      <c r="AP43" s="148"/>
      <c r="AQ43" s="141">
        <f>MROUND(ROUNDDOWN(AP44*0.8,-1),50)</f>
        <v>1200</v>
      </c>
      <c r="AR43" s="479">
        <f>A43</f>
        <v>0</v>
      </c>
      <c r="AS43" s="466"/>
      <c r="AT43" s="444"/>
      <c r="AU43" s="468"/>
      <c r="AV43" s="490">
        <f t="shared" ref="AV43" si="112">AT43+$AV$45</f>
        <v>0</v>
      </c>
      <c r="AW43" s="450"/>
    </row>
    <row r="44" spans="1:49" s="139" customFormat="1" x14ac:dyDescent="0.3">
      <c r="A44" s="453"/>
      <c r="B44" s="144">
        <f>$P$1+MROUND(ROUNDDOWN(AR4*$I$1,-1),50)</f>
        <v>1500</v>
      </c>
      <c r="C44" s="145"/>
      <c r="D44" s="146">
        <f>B44-$P$1</f>
        <v>0</v>
      </c>
      <c r="E44" s="147"/>
      <c r="F44" s="166">
        <f>IF((AR5)&lt;=$X$1,$P$1,$P$1+MROUND(ROUNDDOWN((AR5-$X$1)*$I$1,-1),50))</f>
        <v>1500</v>
      </c>
      <c r="G44" s="150"/>
      <c r="H44" s="166">
        <f>IF((AR7)&lt;=$X$1,$P$1,$P$1+MROUND(ROUNDDOWN((AR7-$X$1)*$I$1,-1),50))</f>
        <v>1500</v>
      </c>
      <c r="I44" s="150"/>
      <c r="J44" s="166">
        <f>IF((AR9)&lt;=$X$1,$P$1,$P$1+MROUND(ROUNDDOWN((AR9-$X$1)*$I$1,-1),50))</f>
        <v>1500</v>
      </c>
      <c r="K44" s="150"/>
      <c r="L44" s="166">
        <f>IF((AR11)&lt;=$X$1,$P$1,$P$1+MROUND(ROUNDDOWN((AR11-$X$1)*$I$1,-1),50))</f>
        <v>1500</v>
      </c>
      <c r="M44" s="150"/>
      <c r="N44" s="166">
        <f>IF((AR13)&lt;=$X$1,$P$1,$P$1+MROUND(ROUNDDOWN((AR13-$X$1)*$I$1,-1),50))</f>
        <v>1500</v>
      </c>
      <c r="O44" s="150"/>
      <c r="P44" s="166">
        <f>IF((AR15)&lt;=$X$1,$P$1,$P$1+MROUND(ROUNDDOWN((AR15-$X$1)*$I$1,-1),50))</f>
        <v>1500</v>
      </c>
      <c r="Q44" s="150"/>
      <c r="R44" s="166">
        <f>IF((AR17)&lt;=$X$1,$P$1,$P$1+MROUND(ROUNDDOWN((AR17-$X$1)*$I$1,-1),50))</f>
        <v>1500</v>
      </c>
      <c r="S44" s="150"/>
      <c r="T44" s="149">
        <f>IF((AR19)&lt;=$X$1,$P$1,$P$1+MROUND(ROUNDDOWN((AR19-$X$1)*$I$1,-1),50))</f>
        <v>1500</v>
      </c>
      <c r="U44" s="150"/>
      <c r="V44" s="149">
        <f>IF((AR21)&lt;=$X$1,$P$1,$P$1+MROUND(ROUNDDOWN((AR21-$X$1)*$I$1,-1),50))</f>
        <v>1500</v>
      </c>
      <c r="W44" s="150"/>
      <c r="X44" s="149">
        <f>IF((AR23)&lt;=$X$1,$P$1,$P$1+MROUND(ROUNDDOWN((AR23-$X$1)*$I$1,-1),50))</f>
        <v>1500</v>
      </c>
      <c r="Y44" s="150"/>
      <c r="Z44" s="149">
        <f>IF((AR25)&lt;=$X$1,$P$1,$P$1+MROUND(ROUNDDOWN((AR25-$X$1)*$I$1,-1),50))</f>
        <v>1500</v>
      </c>
      <c r="AA44" s="150"/>
      <c r="AB44" s="149">
        <f>IF((AR27)&lt;=$X$1,$P$1,$P$1+MROUND(ROUNDDOWN((AR27-$X$1)*$I$1,-1),50))</f>
        <v>1500</v>
      </c>
      <c r="AC44" s="150"/>
      <c r="AD44" s="166">
        <f>IF((AR29)&lt;=$X$1,$P$1,$P$1+MROUND(ROUNDDOWN((AR29-$X$1)*$I$1,-1),50))</f>
        <v>1500</v>
      </c>
      <c r="AE44" s="150"/>
      <c r="AF44" s="149">
        <f>IF((AR31)&lt;=$X$1,$P$1,$P$1+MROUND(ROUNDDOWN((AR31-$X$1)*$I$1,-1),50))</f>
        <v>1500</v>
      </c>
      <c r="AG44" s="150"/>
      <c r="AH44" s="149">
        <f>IF((AR33)&lt;=$X$1,$P$1,$P$1+MROUND(ROUNDDOWN((AR33-$X$1)*$I$1,-1),50))</f>
        <v>1500</v>
      </c>
      <c r="AI44" s="150"/>
      <c r="AJ44" s="149">
        <f>IF((AR35)&lt;=$X$1,$P$1,$P$1+MROUND(ROUNDDOWN((AR35-$X$1)*$I$1,-1),50))</f>
        <v>1500</v>
      </c>
      <c r="AK44" s="150"/>
      <c r="AL44" s="149">
        <f>IF((AR37)&lt;=$X$1,$P$1,$P$1+MROUND(ROUNDDOWN((AR37-$X$1)*$I$1,-1),50))</f>
        <v>1500</v>
      </c>
      <c r="AM44" s="150"/>
      <c r="AN44" s="149">
        <f>IF((AR39)&lt;=$X$1,$P$1,$P$1+MROUND(ROUNDDOWN((AR39-$X$1)*$I$1,-1),50))</f>
        <v>1500</v>
      </c>
      <c r="AO44" s="150"/>
      <c r="AP44" s="149">
        <f>IF((AR41)&lt;=$X$1,$P$1,$P$1+MROUND(ROUNDDOWN((AR41-$X$1)*$I$1,-1),50))</f>
        <v>1500</v>
      </c>
      <c r="AQ44" s="150"/>
      <c r="AR44" s="467"/>
      <c r="AS44" s="457"/>
      <c r="AT44" s="444"/>
      <c r="AU44" s="468"/>
      <c r="AV44" s="491"/>
      <c r="AW44" s="451"/>
    </row>
    <row r="45" spans="1:49" s="139" customFormat="1" x14ac:dyDescent="0.3">
      <c r="A45" s="477"/>
      <c r="B45" s="227"/>
      <c r="C45" s="158">
        <f>MROUND(ROUNDDOWN(B46*0.8,-1),50)</f>
        <v>1200</v>
      </c>
      <c r="D45" s="159"/>
      <c r="E45" s="160">
        <f>C45-$S$1</f>
        <v>0</v>
      </c>
      <c r="F45" s="161"/>
      <c r="G45" s="158">
        <f>MROUND(ROUNDDOWN(F46*0.8,-1),50)</f>
        <v>1200</v>
      </c>
      <c r="H45" s="161"/>
      <c r="I45" s="158">
        <f>MROUND(ROUNDDOWN(H46*0.8,-1),50)</f>
        <v>1200</v>
      </c>
      <c r="J45" s="161"/>
      <c r="K45" s="158">
        <f>MROUND(ROUNDDOWN(J46*0.8,-1),50)</f>
        <v>1200</v>
      </c>
      <c r="L45" s="161"/>
      <c r="M45" s="158">
        <f>MROUND(ROUNDDOWN(L46*0.8,-1),50)</f>
        <v>1200</v>
      </c>
      <c r="N45" s="161"/>
      <c r="O45" s="158">
        <f>MROUND(ROUNDDOWN(N46*0.8,-1),50)</f>
        <v>1200</v>
      </c>
      <c r="P45" s="161"/>
      <c r="Q45" s="158">
        <f>MROUND(ROUNDDOWN(P46*0.8,-1),50)</f>
        <v>1200</v>
      </c>
      <c r="R45" s="161"/>
      <c r="S45" s="158">
        <f>MROUND(ROUNDDOWN(R46*0.8,-1),50)</f>
        <v>1200</v>
      </c>
      <c r="T45" s="148"/>
      <c r="U45" s="141">
        <f>MROUND(ROUNDDOWN(T46*0.8,-1),50)</f>
        <v>1200</v>
      </c>
      <c r="V45" s="148"/>
      <c r="W45" s="141">
        <f>MROUND(ROUNDDOWN(V46*0.8,-1),50)</f>
        <v>1200</v>
      </c>
      <c r="X45" s="148"/>
      <c r="Y45" s="141">
        <f>MROUND(ROUNDDOWN(X46*0.8,-1),50)</f>
        <v>1200</v>
      </c>
      <c r="Z45" s="148"/>
      <c r="AA45" s="141">
        <f>MROUND(ROUNDDOWN(Z46*0.8,-1),50)</f>
        <v>1200</v>
      </c>
      <c r="AB45" s="148"/>
      <c r="AC45" s="141">
        <f>MROUND(ROUNDDOWN(AB46*0.8,-1),50)</f>
        <v>1200</v>
      </c>
      <c r="AD45" s="161"/>
      <c r="AE45" s="158">
        <f>MROUND(ROUNDDOWN(AD46*0.8,-1),50)</f>
        <v>1200</v>
      </c>
      <c r="AF45" s="148"/>
      <c r="AG45" s="141">
        <f>MROUND(ROUNDDOWN(AF46*0.8,-1),50)</f>
        <v>1200</v>
      </c>
      <c r="AH45" s="148"/>
      <c r="AI45" s="141">
        <f>MROUND(ROUNDDOWN(AH46*0.8,-1),50)</f>
        <v>1200</v>
      </c>
      <c r="AJ45" s="148"/>
      <c r="AK45" s="141">
        <f>MROUND(ROUNDDOWN(AJ46*0.8,-1),50)</f>
        <v>1200</v>
      </c>
      <c r="AL45" s="148"/>
      <c r="AM45" s="141">
        <f>MROUND(ROUNDDOWN(AL46*0.8,-1),50)</f>
        <v>1200</v>
      </c>
      <c r="AN45" s="148"/>
      <c r="AO45" s="141">
        <f>MROUND(ROUNDDOWN(AN46*0.8,-1),50)</f>
        <v>1200</v>
      </c>
      <c r="AP45" s="148"/>
      <c r="AQ45" s="141">
        <f>MROUND(ROUNDDOWN(AP46*0.8,-1),50)</f>
        <v>1200</v>
      </c>
      <c r="AR45" s="148"/>
      <c r="AS45" s="141">
        <f>MROUND(ROUNDDOWN(AR46*0.8,-1),50)</f>
        <v>1200</v>
      </c>
      <c r="AT45" s="479">
        <f>A45</f>
        <v>0</v>
      </c>
      <c r="AU45" s="466"/>
      <c r="AV45" s="444"/>
      <c r="AW45" s="460"/>
    </row>
    <row r="46" spans="1:49" s="242" customFormat="1" x14ac:dyDescent="0.3">
      <c r="A46" s="453"/>
      <c r="B46" s="144">
        <f>$P$1+MROUND(ROUNDDOWN(AT4*$I$1,-1),50)</f>
        <v>1500</v>
      </c>
      <c r="C46" s="145"/>
      <c r="D46" s="146">
        <f>B46-$P$1</f>
        <v>0</v>
      </c>
      <c r="E46" s="147"/>
      <c r="F46" s="166">
        <f>IF((AT5)&lt;=$X$1,$P$1,$P$1+MROUND(ROUNDDOWN((AT5-$X$1)*$I$1,-1),50))</f>
        <v>1500</v>
      </c>
      <c r="G46" s="150"/>
      <c r="H46" s="166">
        <f>IF((AT7)&lt;=$X$1,$P$1,$P$1+MROUND(ROUNDDOWN((AT7-$X$1)*$I$1,-1),50))</f>
        <v>1500</v>
      </c>
      <c r="I46" s="150"/>
      <c r="J46" s="166">
        <f>IF((AT9)&lt;=$X$1,$P$1,$P$1+MROUND(ROUNDDOWN((AT9-$X$1)*$I$1,-1),50))</f>
        <v>1500</v>
      </c>
      <c r="K46" s="150"/>
      <c r="L46" s="166">
        <f>IF((AT11)&lt;=$X$1,$P$1,$P$1+MROUND(ROUNDDOWN((AT11-$X$1)*$I$1,-1),50))</f>
        <v>1500</v>
      </c>
      <c r="M46" s="150"/>
      <c r="N46" s="166">
        <f>IF((AT13)&lt;=$X$1,$P$1,$P$1+MROUND(ROUNDDOWN((AT13-$X$1)*$I$1,-1),50))</f>
        <v>1500</v>
      </c>
      <c r="O46" s="150"/>
      <c r="P46" s="166">
        <f>IF((AT15)&lt;=$X$1,$P$1,$P$1+MROUND(ROUNDDOWN((AT15-$X$1)*$I$1,-1),50))</f>
        <v>1500</v>
      </c>
      <c r="Q46" s="150"/>
      <c r="R46" s="166">
        <f>IF((AT17)&lt;=$X$1,$P$1,$P$1+MROUND(ROUNDDOWN((AT17-$X$1)*$I$1,-1),50))</f>
        <v>1500</v>
      </c>
      <c r="S46" s="150"/>
      <c r="T46" s="166">
        <f>IF((AT19)&lt;=$X$1,$P$1,$P$1+MROUND(ROUNDDOWN((AT19-$X$1)*$I$1,-1),50))</f>
        <v>1500</v>
      </c>
      <c r="U46" s="150"/>
      <c r="V46" s="149">
        <f>IF((AT21)&lt;=$X$1,$P$1,$P$1+MROUND(ROUNDDOWN((AT21-$X$1)*$I$1,-1),50))</f>
        <v>1500</v>
      </c>
      <c r="W46" s="150"/>
      <c r="X46" s="149">
        <f>IF((AT23)&lt;=$X$1,$P$1,$P$1+MROUND(ROUNDDOWN((AT23-$X$1)*$I$1,-1),50))</f>
        <v>1500</v>
      </c>
      <c r="Y46" s="150"/>
      <c r="Z46" s="149">
        <f>IF((AT25)&lt;=$X$1,$P$1,$P$1+MROUND(ROUNDDOWN((AT25-$X$1)*$I$1,-1),50))</f>
        <v>1500</v>
      </c>
      <c r="AA46" s="150"/>
      <c r="AB46" s="149">
        <f>IF((AT27)&lt;=$X$1,$P$1,$P$1+MROUND(ROUNDDOWN((AT27-$X$1)*$I$1,-1),50))</f>
        <v>1500</v>
      </c>
      <c r="AC46" s="150"/>
      <c r="AD46" s="149">
        <f>IF((AT29)&lt;=$X$1,$P$1,$P$1+MROUND(ROUNDDOWN((AT29-$X$1)*$I$1,-1),50))</f>
        <v>1500</v>
      </c>
      <c r="AE46" s="150"/>
      <c r="AF46" s="166">
        <f>IF((AT31)&lt;=$X$1,$P$1,$P$1+MROUND(ROUNDDOWN((AT31-$X$1)*$I$1,-1),50))</f>
        <v>1500</v>
      </c>
      <c r="AG46" s="150"/>
      <c r="AH46" s="149">
        <f>IF((AT33)&lt;=$X$1,$P$1,$P$1+MROUND(ROUNDDOWN((AT33-$X$1)*$I$1,-1),50))</f>
        <v>1500</v>
      </c>
      <c r="AI46" s="150"/>
      <c r="AJ46" s="149">
        <f>IF((AT35)&lt;=$X$1,$P$1,$P$1+MROUND(ROUNDDOWN((AT35-$X$1)*$I$1,-1),50))</f>
        <v>1500</v>
      </c>
      <c r="AK46" s="150"/>
      <c r="AL46" s="149">
        <f>IF((AT37)&lt;=$X$1,$P$1,$P$1+MROUND(ROUNDDOWN((AT37-$X$1)*$I$1,-1),50))</f>
        <v>1500</v>
      </c>
      <c r="AM46" s="150"/>
      <c r="AN46" s="149">
        <f>IF((AT39)&lt;=$X$1,$P$1,$P$1+MROUND(ROUNDDOWN((AT39-$X$1)*$I$1,-1),50))</f>
        <v>1500</v>
      </c>
      <c r="AO46" s="150"/>
      <c r="AP46" s="149">
        <f>IF((AT41)&lt;=$X$1,$P$1,$P$1+MROUND(ROUNDDOWN((AT41-$X$1)*$I$1,-1),50))</f>
        <v>1500</v>
      </c>
      <c r="AQ46" s="150"/>
      <c r="AR46" s="149">
        <f>IF((AT43)&lt;=$X$1,$P$1,$P$1+MROUND(ROUNDDOWN((AT43-$X$1)*$I$1,-1),50))</f>
        <v>1500</v>
      </c>
      <c r="AS46" s="150"/>
      <c r="AT46" s="467"/>
      <c r="AU46" s="457"/>
      <c r="AV46" s="444"/>
      <c r="AW46" s="460"/>
    </row>
    <row r="47" spans="1:49" s="242" customFormat="1" x14ac:dyDescent="0.3">
      <c r="A47" s="477"/>
      <c r="B47" s="227"/>
      <c r="C47" s="158">
        <f>MROUND(ROUNDDOWN(B48*0.8,-1),50)</f>
        <v>1200</v>
      </c>
      <c r="D47" s="159"/>
      <c r="E47" s="160">
        <f>C47-$S$1</f>
        <v>0</v>
      </c>
      <c r="F47" s="161"/>
      <c r="G47" s="158">
        <f>MROUND(ROUNDDOWN(F48*0.8,-1),50)</f>
        <v>1200</v>
      </c>
      <c r="H47" s="161"/>
      <c r="I47" s="158">
        <f>MROUND(ROUNDDOWN(H48*0.8,-1),50)</f>
        <v>1200</v>
      </c>
      <c r="J47" s="161"/>
      <c r="K47" s="158">
        <f>MROUND(ROUNDDOWN(J48*0.8,-1),50)</f>
        <v>1200</v>
      </c>
      <c r="L47" s="161"/>
      <c r="M47" s="158">
        <f>MROUND(ROUNDDOWN(L48*0.8,-1),50)</f>
        <v>1200</v>
      </c>
      <c r="N47" s="161"/>
      <c r="O47" s="158">
        <f>MROUND(ROUNDDOWN(N48*0.8,-1),50)</f>
        <v>1200</v>
      </c>
      <c r="P47" s="161"/>
      <c r="Q47" s="158">
        <f>MROUND(ROUNDDOWN(P48*0.8,-1),50)</f>
        <v>1200</v>
      </c>
      <c r="R47" s="161"/>
      <c r="S47" s="158">
        <f>MROUND(ROUNDDOWN(R48*0.8,-1),50)</f>
        <v>1200</v>
      </c>
      <c r="T47" s="161"/>
      <c r="U47" s="158">
        <f>MROUND(ROUNDDOWN(T48*0.8,-1),50)</f>
        <v>1200</v>
      </c>
      <c r="V47" s="148"/>
      <c r="W47" s="141">
        <f>MROUND(ROUNDDOWN(V48*0.8,-1),50)</f>
        <v>1200</v>
      </c>
      <c r="X47" s="148"/>
      <c r="Y47" s="141">
        <f>MROUND(ROUNDDOWN(X48*0.8,-1),50)</f>
        <v>1200</v>
      </c>
      <c r="Z47" s="148"/>
      <c r="AA47" s="141">
        <f>MROUND(ROUNDDOWN(Z48*0.8,-1),50)</f>
        <v>1200</v>
      </c>
      <c r="AB47" s="148"/>
      <c r="AC47" s="141">
        <f>MROUND(ROUNDDOWN(AB48*0.8,-1),50)</f>
        <v>1200</v>
      </c>
      <c r="AD47" s="148"/>
      <c r="AE47" s="141">
        <f>MROUND(ROUNDDOWN(AD48*0.8,-1),50)</f>
        <v>1200</v>
      </c>
      <c r="AF47" s="161"/>
      <c r="AG47" s="158">
        <f>MROUND(ROUNDDOWN(AF48*0.8,-1),50)</f>
        <v>1200</v>
      </c>
      <c r="AH47" s="148"/>
      <c r="AI47" s="141">
        <f>MROUND(ROUNDDOWN(AH48*0.8,-1),50)</f>
        <v>1200</v>
      </c>
      <c r="AJ47" s="148"/>
      <c r="AK47" s="141">
        <f>MROUND(ROUNDDOWN(AJ48*0.8,-1),50)</f>
        <v>1200</v>
      </c>
      <c r="AL47" s="148"/>
      <c r="AM47" s="141">
        <f>MROUND(ROUNDDOWN(AL48*0.8,-1),50)</f>
        <v>1200</v>
      </c>
      <c r="AN47" s="148"/>
      <c r="AO47" s="141">
        <f>MROUND(ROUNDDOWN(AN48*0.8,-1),50)</f>
        <v>1200</v>
      </c>
      <c r="AP47" s="148"/>
      <c r="AQ47" s="141">
        <f>MROUND(ROUNDDOWN(AP48*0.8,-1),50)</f>
        <v>1200</v>
      </c>
      <c r="AR47" s="148"/>
      <c r="AS47" s="141">
        <f>MROUND(ROUNDDOWN(AR48*0.8,-1),50)</f>
        <v>1200</v>
      </c>
      <c r="AT47" s="148"/>
      <c r="AU47" s="141">
        <f>MROUND(ROUNDDOWN(AT48*0.8,-1),50)</f>
        <v>1200</v>
      </c>
      <c r="AV47" s="479">
        <f>A47</f>
        <v>0</v>
      </c>
      <c r="AW47" s="441"/>
    </row>
    <row r="48" spans="1:49" s="242" customFormat="1" ht="17.25" thickBot="1" x14ac:dyDescent="0.35">
      <c r="A48" s="453"/>
      <c r="B48" s="151">
        <f>$P$1+MROUND(ROUNDDOWN(AV4*$I$1,-1),50)</f>
        <v>1500</v>
      </c>
      <c r="C48" s="152"/>
      <c r="D48" s="153">
        <f>B48-$P$1</f>
        <v>0</v>
      </c>
      <c r="E48" s="154"/>
      <c r="F48" s="156">
        <f>IF((AV5)&lt;=$X$1,$P$1,$P$1+MROUND(ROUNDDOWN((AV5-$X$1)*$I$1,-1),50))</f>
        <v>1500</v>
      </c>
      <c r="G48" s="157"/>
      <c r="H48" s="156">
        <f>IF((AT7)&lt;=$X$1,$P$1,$P$1+MROUND(ROUNDDOWN((AT7-$X$1)*$I$1,-1),50))</f>
        <v>1500</v>
      </c>
      <c r="I48" s="157"/>
      <c r="J48" s="156">
        <f>IF((AV9)&lt;=$X$1,$P$1,$P$1+MROUND(ROUNDDOWN((AV9-$X$1)*$I$1,-1),50))</f>
        <v>1500</v>
      </c>
      <c r="K48" s="157"/>
      <c r="L48" s="156">
        <f>IF((AV11)&lt;=$X$1,$P$1,$P$1+MROUND(ROUNDDOWN((AV11-$X$1)*$I$1,-1),50))</f>
        <v>1500</v>
      </c>
      <c r="M48" s="157"/>
      <c r="N48" s="156">
        <f>IF((AV13)&lt;=$X$1,$P$1,$P$1+MROUND(ROUNDDOWN((AV13-$X$1)*$I$1,-1),50))</f>
        <v>1500</v>
      </c>
      <c r="O48" s="157"/>
      <c r="P48" s="156">
        <f>IF((AV15)&lt;=$X$1,$P$1,$P$1+MROUND(ROUNDDOWN((AV15-$X$1)*$I$1,-1),50))</f>
        <v>1500</v>
      </c>
      <c r="Q48" s="157"/>
      <c r="R48" s="156">
        <f>IF((AV17)&lt;=$X$1,$P$1,$P$1+MROUND(ROUNDDOWN((AV17-$X$1)*$I$1,-1),50))</f>
        <v>1500</v>
      </c>
      <c r="S48" s="157"/>
      <c r="T48" s="156">
        <f>IF((AV19)&lt;=$X$1,$P$1,$P$1+MROUND(ROUNDDOWN((AV19-$X$1)*$I$1,-1),50))</f>
        <v>1500</v>
      </c>
      <c r="U48" s="157"/>
      <c r="V48" s="156">
        <f>IF((AV21)&lt;=$X$1,$P$1,$P$1+MROUND(ROUNDDOWN((AV21-$X$1)*$I$1,-1),50))</f>
        <v>1500</v>
      </c>
      <c r="W48" s="157"/>
      <c r="X48" s="156">
        <f>IF((AV23)&lt;=$X$1,$P$1,$P$1+MROUND(ROUNDDOWN((AV23-$X$1)*$I$1,-1),50))</f>
        <v>1500</v>
      </c>
      <c r="Y48" s="157"/>
      <c r="Z48" s="156">
        <f>IF((AV25)&lt;=$X$1,$P$1,$P$1+MROUND(ROUNDDOWN((AV25-$X$1)*$I$1,-1),50))</f>
        <v>1500</v>
      </c>
      <c r="AA48" s="157"/>
      <c r="AB48" s="156">
        <f>IF((AV27)&lt;=$X$1,$P$1,$P$1+MROUND(ROUNDDOWN((AV27-$X$1)*$I$1,-1),50))</f>
        <v>1500</v>
      </c>
      <c r="AC48" s="157"/>
      <c r="AD48" s="156">
        <f>IF((AV29)&lt;=$X$1,$P$1,$P$1+MROUND(ROUNDDOWN((AV29-$X$1)*$I$1,-1),50))</f>
        <v>1500</v>
      </c>
      <c r="AE48" s="157"/>
      <c r="AF48" s="156">
        <f>IF((AV31)&lt;=$X$1,$P$1,$P$1+MROUND(ROUNDDOWN((AV31-$X$1)*$I$1,-1),50))</f>
        <v>1500</v>
      </c>
      <c r="AG48" s="157"/>
      <c r="AH48" s="166">
        <f>IF((AV33)&lt;=$X$1,$P$1,$P$1+MROUND(ROUNDDOWN((AV33-$X$1)*$I$1,-1),50))</f>
        <v>1500</v>
      </c>
      <c r="AI48" s="150"/>
      <c r="AJ48" s="156">
        <f>IF((AV35)&lt;=$X$1,$P$1,$P$1+MROUND(ROUNDDOWN((AV35-$X$1)*$I$1,-1),50))</f>
        <v>1500</v>
      </c>
      <c r="AK48" s="157"/>
      <c r="AL48" s="156">
        <f>IF((AV37)&lt;=$X$1,$P$1,$P$1+MROUND(ROUNDDOWN((AV37-$X$1)*$I$1,-1),50))</f>
        <v>1500</v>
      </c>
      <c r="AM48" s="157"/>
      <c r="AN48" s="156">
        <f>IF((AV39)&lt;=$X$1,$P$1,$P$1+MROUND(ROUNDDOWN((AV39:AW40-$X$1)*$I$1,-1),50))</f>
        <v>1500</v>
      </c>
      <c r="AO48" s="157"/>
      <c r="AP48" s="156">
        <f>IF((AV41)&lt;=$X$1,$P$1,$P$1+MROUND(ROUNDDOWN((AV41-$X$1)*$I$1,-1),50))</f>
        <v>1500</v>
      </c>
      <c r="AQ48" s="157"/>
      <c r="AR48" s="156">
        <f>IF((AV43)&lt;=$X$1,$P$1,$P$1+MROUND(ROUNDDOWN((AV43-$X$1)*$I$1,-1),50))</f>
        <v>1500</v>
      </c>
      <c r="AS48" s="157"/>
      <c r="AT48" s="156">
        <f>IF((AV45)&lt;=$X$1,$P$1,$P$1+MROUND(ROUNDDOWN((AV45-$X$1)*$I$1,-1),50))</f>
        <v>1500</v>
      </c>
      <c r="AU48" s="157"/>
      <c r="AV48" s="442"/>
      <c r="AW48" s="443"/>
    </row>
  </sheetData>
  <mergeCells count="307">
    <mergeCell ref="X1:Y1"/>
    <mergeCell ref="B2:AS2"/>
    <mergeCell ref="B3:E3"/>
    <mergeCell ref="F3:AG3"/>
    <mergeCell ref="AH3:AW3"/>
    <mergeCell ref="A4:C4"/>
    <mergeCell ref="D4:E4"/>
    <mergeCell ref="F4:G4"/>
    <mergeCell ref="H4:I4"/>
    <mergeCell ref="J4:K4"/>
    <mergeCell ref="L4:M4"/>
    <mergeCell ref="I1:K1"/>
    <mergeCell ref="P1:Q1"/>
    <mergeCell ref="S1:T1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H5:I6"/>
    <mergeCell ref="J5:K6"/>
    <mergeCell ref="L5:M6"/>
    <mergeCell ref="N5:O6"/>
    <mergeCell ref="AL4:AM4"/>
    <mergeCell ref="AN4:AO4"/>
    <mergeCell ref="Z5:AA6"/>
    <mergeCell ref="AP4:AQ4"/>
    <mergeCell ref="AR4:AS4"/>
    <mergeCell ref="AT4:AU4"/>
    <mergeCell ref="AN5:AO6"/>
    <mergeCell ref="AP5:AQ6"/>
    <mergeCell ref="AR5:AS6"/>
    <mergeCell ref="AT5:AU6"/>
    <mergeCell ref="AV5:AW6"/>
    <mergeCell ref="A7:A8"/>
    <mergeCell ref="H7:I8"/>
    <mergeCell ref="J7:K8"/>
    <mergeCell ref="L7:M8"/>
    <mergeCell ref="N7:O8"/>
    <mergeCell ref="AB5:AC6"/>
    <mergeCell ref="AD5:AE6"/>
    <mergeCell ref="AF5:AG6"/>
    <mergeCell ref="AH5:AI6"/>
    <mergeCell ref="AJ5:AK6"/>
    <mergeCell ref="AL5:AM6"/>
    <mergeCell ref="P5:Q6"/>
    <mergeCell ref="R5:S6"/>
    <mergeCell ref="T5:U6"/>
    <mergeCell ref="V5:W6"/>
    <mergeCell ref="X5:Y6"/>
    <mergeCell ref="A5:A6"/>
    <mergeCell ref="F5:G6"/>
    <mergeCell ref="AN7:AO8"/>
    <mergeCell ref="AP7:AQ8"/>
    <mergeCell ref="AR7:AS8"/>
    <mergeCell ref="AT7:AU8"/>
    <mergeCell ref="AV7:AW8"/>
    <mergeCell ref="A9:A10"/>
    <mergeCell ref="J9:K10"/>
    <mergeCell ref="L9:M10"/>
    <mergeCell ref="N9:O10"/>
    <mergeCell ref="P9:Q10"/>
    <mergeCell ref="AB7:AC8"/>
    <mergeCell ref="AD7:AE8"/>
    <mergeCell ref="AF7:AG8"/>
    <mergeCell ref="AH7:AI8"/>
    <mergeCell ref="AJ7:AK8"/>
    <mergeCell ref="AL7:AM8"/>
    <mergeCell ref="P7:Q8"/>
    <mergeCell ref="R7:S8"/>
    <mergeCell ref="T7:U8"/>
    <mergeCell ref="V7:W8"/>
    <mergeCell ref="X7:Y8"/>
    <mergeCell ref="Z7:AA8"/>
    <mergeCell ref="AP9:AQ10"/>
    <mergeCell ref="AR9:AS10"/>
    <mergeCell ref="AT9:AU10"/>
    <mergeCell ref="AV9:AW10"/>
    <mergeCell ref="A11:A12"/>
    <mergeCell ref="L11:M12"/>
    <mergeCell ref="N11:O12"/>
    <mergeCell ref="P11:Q12"/>
    <mergeCell ref="R11:S12"/>
    <mergeCell ref="T11:U12"/>
    <mergeCell ref="AD9:AE10"/>
    <mergeCell ref="AF9:AG10"/>
    <mergeCell ref="AH9:AI10"/>
    <mergeCell ref="AJ9:AK10"/>
    <mergeCell ref="AL9:AM10"/>
    <mergeCell ref="AN9:AO10"/>
    <mergeCell ref="R9:S10"/>
    <mergeCell ref="T9:U10"/>
    <mergeCell ref="V9:W10"/>
    <mergeCell ref="X9:Y10"/>
    <mergeCell ref="Z9:AA10"/>
    <mergeCell ref="AB9:AC10"/>
    <mergeCell ref="AT11:AU12"/>
    <mergeCell ref="AV11:AW12"/>
    <mergeCell ref="A13:A14"/>
    <mergeCell ref="N13:O14"/>
    <mergeCell ref="P13:Q14"/>
    <mergeCell ref="R13:S14"/>
    <mergeCell ref="T13:U14"/>
    <mergeCell ref="V13:W14"/>
    <mergeCell ref="X13:Y14"/>
    <mergeCell ref="Z13:AA14"/>
    <mergeCell ref="AH11:AI12"/>
    <mergeCell ref="AJ11:AK12"/>
    <mergeCell ref="AL11:AM12"/>
    <mergeCell ref="AN11:AO12"/>
    <mergeCell ref="AP11:AQ12"/>
    <mergeCell ref="AR11:AS12"/>
    <mergeCell ref="V11:W12"/>
    <mergeCell ref="X11:Y12"/>
    <mergeCell ref="Z11:AA12"/>
    <mergeCell ref="AB11:AC12"/>
    <mergeCell ref="AD11:AE12"/>
    <mergeCell ref="AF11:AG12"/>
    <mergeCell ref="AN13:AO14"/>
    <mergeCell ref="AP13:AQ14"/>
    <mergeCell ref="AR13:AS14"/>
    <mergeCell ref="AT13:AU14"/>
    <mergeCell ref="AV13:AW14"/>
    <mergeCell ref="A15:A16"/>
    <mergeCell ref="P15:Q16"/>
    <mergeCell ref="R15:S16"/>
    <mergeCell ref="T15:U16"/>
    <mergeCell ref="V15:W16"/>
    <mergeCell ref="AB13:AC14"/>
    <mergeCell ref="AD13:AE14"/>
    <mergeCell ref="AF13:AG14"/>
    <mergeCell ref="AH13:AI14"/>
    <mergeCell ref="AJ13:AK14"/>
    <mergeCell ref="AL13:AM14"/>
    <mergeCell ref="AV15:AW16"/>
    <mergeCell ref="AJ15:AK16"/>
    <mergeCell ref="AL15:AM16"/>
    <mergeCell ref="AN15:AO16"/>
    <mergeCell ref="AP15:AQ16"/>
    <mergeCell ref="AR15:AS16"/>
    <mergeCell ref="AT15:AU16"/>
    <mergeCell ref="X15:Y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Z15:AA16"/>
    <mergeCell ref="AB15:AC16"/>
    <mergeCell ref="AD15:AE16"/>
    <mergeCell ref="AF15:AG16"/>
    <mergeCell ref="AH15:AI16"/>
    <mergeCell ref="AT17:AU18"/>
    <mergeCell ref="AV17:AW18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7:AI18"/>
    <mergeCell ref="AJ17:AK18"/>
    <mergeCell ref="AL17:AM18"/>
    <mergeCell ref="AN17:AO18"/>
    <mergeCell ref="AP17:AQ18"/>
    <mergeCell ref="AR17:AS18"/>
    <mergeCell ref="AT19:AU20"/>
    <mergeCell ref="AV19:AW20"/>
    <mergeCell ref="AJ19:AK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H19:AI20"/>
    <mergeCell ref="AL19:AM20"/>
    <mergeCell ref="AN19:AO20"/>
    <mergeCell ref="AP19:AQ20"/>
    <mergeCell ref="AR19:AS20"/>
    <mergeCell ref="AV21:AW22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J21:AK22"/>
    <mergeCell ref="AL21:AM22"/>
    <mergeCell ref="AN21:AO22"/>
    <mergeCell ref="AP21:AQ22"/>
    <mergeCell ref="AR21:AS22"/>
    <mergeCell ref="AT21:AU22"/>
    <mergeCell ref="AN23:AO24"/>
    <mergeCell ref="AP23:AQ24"/>
    <mergeCell ref="AR23:AS24"/>
    <mergeCell ref="AT23:AU24"/>
    <mergeCell ref="AV23:AW24"/>
    <mergeCell ref="A25:A26"/>
    <mergeCell ref="Z25:AA26"/>
    <mergeCell ref="AB25:AC26"/>
    <mergeCell ref="AD25:AE26"/>
    <mergeCell ref="AF25:AG26"/>
    <mergeCell ref="AT25:AU26"/>
    <mergeCell ref="AV25:AW26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H25:AI26"/>
    <mergeCell ref="AJ25:AK26"/>
    <mergeCell ref="AL25:AM26"/>
    <mergeCell ref="AN25:AO26"/>
    <mergeCell ref="AP25:AQ26"/>
    <mergeCell ref="AR25:AS26"/>
    <mergeCell ref="AP27:AQ28"/>
    <mergeCell ref="AR27:AS28"/>
    <mergeCell ref="AT27:AU28"/>
    <mergeCell ref="AV27:AW28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R29:AS30"/>
    <mergeCell ref="AT29:AU30"/>
    <mergeCell ref="AV29:AW30"/>
    <mergeCell ref="AV31:AW32"/>
    <mergeCell ref="A33:A34"/>
    <mergeCell ref="AH33:AI34"/>
    <mergeCell ref="AJ33:AK34"/>
    <mergeCell ref="AL33:AM34"/>
    <mergeCell ref="AN33:AO34"/>
    <mergeCell ref="AP33:AQ34"/>
    <mergeCell ref="AR33:AS34"/>
    <mergeCell ref="AT33:AU34"/>
    <mergeCell ref="AV33:AW34"/>
    <mergeCell ref="A31:A32"/>
    <mergeCell ref="AF31:AG32"/>
    <mergeCell ref="AH31:AI32"/>
    <mergeCell ref="AJ31:AK32"/>
    <mergeCell ref="AL31:AM32"/>
    <mergeCell ref="AN31:AO32"/>
    <mergeCell ref="AP31:AQ32"/>
    <mergeCell ref="AR31:AS32"/>
    <mergeCell ref="AT31:AU32"/>
    <mergeCell ref="AT39:AU40"/>
    <mergeCell ref="AV39:AW40"/>
    <mergeCell ref="AT35:AU36"/>
    <mergeCell ref="AV35:AW36"/>
    <mergeCell ref="A37:A38"/>
    <mergeCell ref="AL37:AM38"/>
    <mergeCell ref="AN37:AO38"/>
    <mergeCell ref="AP37:AQ38"/>
    <mergeCell ref="AR37:AS38"/>
    <mergeCell ref="AT37:AU38"/>
    <mergeCell ref="AV37:AW38"/>
    <mergeCell ref="A35:A36"/>
    <mergeCell ref="AJ35:AK36"/>
    <mergeCell ref="AL35:AM36"/>
    <mergeCell ref="AN35:AO36"/>
    <mergeCell ref="AP35:AQ36"/>
    <mergeCell ref="AR35:AS36"/>
    <mergeCell ref="A39:A40"/>
    <mergeCell ref="AN39:AO40"/>
    <mergeCell ref="AP39:AQ40"/>
    <mergeCell ref="AR39:AS40"/>
    <mergeCell ref="A45:A46"/>
    <mergeCell ref="AT45:AU46"/>
    <mergeCell ref="AV45:AW46"/>
    <mergeCell ref="A47:A48"/>
    <mergeCell ref="AV47:AW48"/>
    <mergeCell ref="A41:A42"/>
    <mergeCell ref="AP41:AQ42"/>
    <mergeCell ref="AR41:AS42"/>
    <mergeCell ref="AT41:AU42"/>
    <mergeCell ref="AV41:AW42"/>
    <mergeCell ref="A43:A44"/>
    <mergeCell ref="AR43:AS44"/>
    <mergeCell ref="AT43:AU44"/>
    <mergeCell ref="AV43:AW44"/>
  </mergeCells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14</vt:i4>
      </vt:variant>
    </vt:vector>
  </HeadingPairs>
  <TitlesOfParts>
    <vt:vector size="32" baseType="lpstr">
      <vt:lpstr>목차</vt:lpstr>
      <vt:lpstr>기본요금</vt:lpstr>
      <vt:lpstr>이서상리</vt:lpstr>
      <vt:lpstr>이서애통리구암</vt:lpstr>
      <vt:lpstr>이서애통리원마다리</vt:lpstr>
      <vt:lpstr>이서모산용지</vt:lpstr>
      <vt:lpstr>79 금산사</vt:lpstr>
      <vt:lpstr>684 644 금구.원평</vt:lpstr>
      <vt:lpstr>752 상관관촌</vt:lpstr>
      <vt:lpstr>947 상하보 상운암</vt:lpstr>
      <vt:lpstr>974 동적골구이하운암</vt:lpstr>
      <vt:lpstr>375 삼례쌍정</vt:lpstr>
      <vt:lpstr>봉동양야리(완주군청)</vt:lpstr>
      <vt:lpstr>410 춘강</vt:lpstr>
      <vt:lpstr>430 백구용지</vt:lpstr>
      <vt:lpstr>872 장승리</vt:lpstr>
      <vt:lpstr>원본</vt:lpstr>
      <vt:lpstr>Sheet1</vt:lpstr>
      <vt:lpstr>'375 삼례쌍정'!Print_Area</vt:lpstr>
      <vt:lpstr>'410 춘강'!Print_Area</vt:lpstr>
      <vt:lpstr>'430 백구용지'!Print_Area</vt:lpstr>
      <vt:lpstr>'684 644 금구.원평'!Print_Area</vt:lpstr>
      <vt:lpstr>'752 상관관촌'!Print_Area</vt:lpstr>
      <vt:lpstr>'79 금산사'!Print_Area</vt:lpstr>
      <vt:lpstr>'947 상하보 상운암'!Print_Area</vt:lpstr>
      <vt:lpstr>'974 동적골구이하운암'!Print_Area</vt:lpstr>
      <vt:lpstr>목차!Print_Area</vt:lpstr>
      <vt:lpstr>이서모산용지!Print_Area</vt:lpstr>
      <vt:lpstr>이서상리!Print_Area</vt:lpstr>
      <vt:lpstr>이서애통리구암!Print_Area</vt:lpstr>
      <vt:lpstr>이서애통리원마다리!Print_Area</vt:lpstr>
      <vt:lpstr>목차!Print_Titles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cp:lastPrinted>2021-05-28T07:45:24Z</cp:lastPrinted>
  <dcterms:created xsi:type="dcterms:W3CDTF">2013-09-08T23:56:48Z</dcterms:created>
  <dcterms:modified xsi:type="dcterms:W3CDTF">2021-05-31T07:58:06Z</dcterms:modified>
</cp:coreProperties>
</file>